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karstenhausmann/Downloads/"/>
    </mc:Choice>
  </mc:AlternateContent>
  <xr:revisionPtr revIDLastSave="0" documentId="13_ncr:1_{DE2A9D4B-8A7D-B24A-A410-9C965AD4BFAF}" xr6:coauthVersionLast="47" xr6:coauthVersionMax="47" xr10:uidLastSave="{00000000-0000-0000-0000-000000000000}"/>
  <bookViews>
    <workbookView xWindow="4420" yWindow="660" windowWidth="24980" windowHeight="16860" tabRatio="376" activeTab="3" xr2:uid="{D655AE77-733D-BC40-8628-E5A7DA626D27}"/>
  </bookViews>
  <sheets>
    <sheet name="8Spieler" sheetId="1" r:id="rId1"/>
    <sheet name="16Spieler" sheetId="2" r:id="rId2"/>
    <sheet name="32Spieler" sheetId="3" r:id="rId3"/>
    <sheet name="64Spieler" sheetId="4" r:id="rId4"/>
    <sheet name="4er Gruppenspiel" sheetId="5" r:id="rId5"/>
    <sheet name="5er Gruppenspie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6" l="1"/>
  <c r="O47" i="6"/>
  <c r="P46" i="6"/>
  <c r="O46" i="6"/>
  <c r="P45" i="6"/>
  <c r="O45" i="6"/>
  <c r="O44" i="6"/>
  <c r="P43" i="6"/>
  <c r="O43" i="6"/>
  <c r="P42" i="6"/>
  <c r="O42" i="6"/>
  <c r="L42" i="6"/>
  <c r="K42" i="6"/>
  <c r="J42" i="6"/>
  <c r="H42" i="6"/>
  <c r="G42" i="6"/>
  <c r="I42" i="6" s="1"/>
  <c r="F42" i="6"/>
  <c r="E42" i="6"/>
  <c r="D42" i="6"/>
  <c r="C42" i="6"/>
  <c r="P41" i="6"/>
  <c r="O41" i="6"/>
  <c r="L41" i="6"/>
  <c r="K41" i="6"/>
  <c r="J41" i="6"/>
  <c r="H41" i="6"/>
  <c r="G41" i="6"/>
  <c r="I41" i="6" s="1"/>
  <c r="F41" i="6"/>
  <c r="E41" i="6"/>
  <c r="D41" i="6"/>
  <c r="C41" i="6"/>
  <c r="P40" i="6"/>
  <c r="O40" i="6"/>
  <c r="L40" i="6"/>
  <c r="K40" i="6"/>
  <c r="J40" i="6"/>
  <c r="H40" i="6"/>
  <c r="G40" i="6"/>
  <c r="I40" i="6" s="1"/>
  <c r="F40" i="6"/>
  <c r="E40" i="6"/>
  <c r="D40" i="6"/>
  <c r="C40" i="6"/>
  <c r="P39" i="6"/>
  <c r="O39" i="6"/>
  <c r="L39" i="6"/>
  <c r="K39" i="6"/>
  <c r="J39" i="6"/>
  <c r="H39" i="6"/>
  <c r="G39" i="6"/>
  <c r="I39" i="6" s="1"/>
  <c r="F39" i="6"/>
  <c r="E39" i="6"/>
  <c r="D39" i="6"/>
  <c r="C39" i="6"/>
  <c r="P44" i="6" s="1"/>
  <c r="P38" i="6"/>
  <c r="O38" i="6"/>
  <c r="L38" i="6"/>
  <c r="K38" i="6"/>
  <c r="J38" i="6"/>
  <c r="B42" i="6" s="1"/>
  <c r="H38" i="6"/>
  <c r="G38" i="6"/>
  <c r="I38" i="6" s="1"/>
  <c r="F38" i="6"/>
  <c r="E38" i="6"/>
  <c r="D38" i="6"/>
  <c r="C38" i="6"/>
  <c r="P35" i="6"/>
  <c r="O35" i="6"/>
  <c r="P34" i="6"/>
  <c r="O34" i="6"/>
  <c r="P33" i="6"/>
  <c r="O33" i="6"/>
  <c r="O32" i="6"/>
  <c r="P31" i="6"/>
  <c r="O31" i="6"/>
  <c r="P30" i="6"/>
  <c r="O30" i="6"/>
  <c r="K30" i="6"/>
  <c r="J30" i="6"/>
  <c r="L30" i="6" s="1"/>
  <c r="H30" i="6"/>
  <c r="I30" i="6" s="1"/>
  <c r="G30" i="6"/>
  <c r="F30" i="6"/>
  <c r="E30" i="6"/>
  <c r="D30" i="6"/>
  <c r="C30" i="6"/>
  <c r="P29" i="6"/>
  <c r="O29" i="6"/>
  <c r="K29" i="6"/>
  <c r="J29" i="6"/>
  <c r="L29" i="6" s="1"/>
  <c r="H29" i="6"/>
  <c r="I29" i="6" s="1"/>
  <c r="G29" i="6"/>
  <c r="F29" i="6"/>
  <c r="E29" i="6"/>
  <c r="D29" i="6"/>
  <c r="C29" i="6"/>
  <c r="P28" i="6"/>
  <c r="O28" i="6"/>
  <c r="K28" i="6"/>
  <c r="J28" i="6"/>
  <c r="L28" i="6" s="1"/>
  <c r="H28" i="6"/>
  <c r="I28" i="6" s="1"/>
  <c r="G28" i="6"/>
  <c r="F28" i="6"/>
  <c r="E28" i="6"/>
  <c r="D28" i="6"/>
  <c r="C28" i="6"/>
  <c r="P27" i="6"/>
  <c r="O27" i="6"/>
  <c r="K27" i="6"/>
  <c r="J27" i="6"/>
  <c r="L27" i="6" s="1"/>
  <c r="H27" i="6"/>
  <c r="I27" i="6" s="1"/>
  <c r="G27" i="6"/>
  <c r="F27" i="6"/>
  <c r="E27" i="6"/>
  <c r="D27" i="6"/>
  <c r="C27" i="6"/>
  <c r="P32" i="6" s="1"/>
  <c r="P26" i="6"/>
  <c r="O26" i="6"/>
  <c r="K26" i="6"/>
  <c r="J26" i="6"/>
  <c r="L26" i="6" s="1"/>
  <c r="H26" i="6"/>
  <c r="I26" i="6" s="1"/>
  <c r="B26" i="6" s="1"/>
  <c r="G26" i="6"/>
  <c r="F26" i="6"/>
  <c r="E26" i="6"/>
  <c r="D26" i="6"/>
  <c r="C26" i="6"/>
  <c r="P23" i="6"/>
  <c r="O23" i="6"/>
  <c r="P22" i="6"/>
  <c r="O22" i="6"/>
  <c r="O20" i="6"/>
  <c r="P19" i="6"/>
  <c r="O19" i="6"/>
  <c r="P18" i="6"/>
  <c r="O18" i="6"/>
  <c r="K18" i="6"/>
  <c r="J18" i="6"/>
  <c r="L18" i="6" s="1"/>
  <c r="H18" i="6"/>
  <c r="I18" i="6" s="1"/>
  <c r="G18" i="6"/>
  <c r="E18" i="6"/>
  <c r="D18" i="6"/>
  <c r="F18" i="6" s="1"/>
  <c r="C18" i="6"/>
  <c r="P17" i="6"/>
  <c r="O17" i="6"/>
  <c r="K17" i="6"/>
  <c r="J17" i="6"/>
  <c r="L17" i="6" s="1"/>
  <c r="H17" i="6"/>
  <c r="I17" i="6" s="1"/>
  <c r="G17" i="6"/>
  <c r="E17" i="6"/>
  <c r="D17" i="6"/>
  <c r="F17" i="6" s="1"/>
  <c r="C17" i="6"/>
  <c r="O21" i="6" s="1"/>
  <c r="P16" i="6"/>
  <c r="O16" i="6"/>
  <c r="K16" i="6"/>
  <c r="J16" i="6"/>
  <c r="L16" i="6" s="1"/>
  <c r="H16" i="6"/>
  <c r="G16" i="6"/>
  <c r="I16" i="6" s="1"/>
  <c r="E16" i="6"/>
  <c r="D16" i="6"/>
  <c r="F16" i="6" s="1"/>
  <c r="C16" i="6"/>
  <c r="P15" i="6"/>
  <c r="O15" i="6"/>
  <c r="K15" i="6"/>
  <c r="J15" i="6"/>
  <c r="L15" i="6" s="1"/>
  <c r="H15" i="6"/>
  <c r="G15" i="6"/>
  <c r="I15" i="6" s="1"/>
  <c r="E15" i="6"/>
  <c r="D15" i="6"/>
  <c r="F15" i="6" s="1"/>
  <c r="C15" i="6"/>
  <c r="P20" i="6" s="1"/>
  <c r="P14" i="6"/>
  <c r="O14" i="6"/>
  <c r="K14" i="6"/>
  <c r="J14" i="6"/>
  <c r="L14" i="6" s="1"/>
  <c r="H14" i="6"/>
  <c r="G14" i="6"/>
  <c r="I14" i="6" s="1"/>
  <c r="E14" i="6"/>
  <c r="D14" i="6"/>
  <c r="F14" i="6" s="1"/>
  <c r="C14" i="6"/>
  <c r="P21" i="6" s="1"/>
  <c r="P11" i="6"/>
  <c r="O11" i="6"/>
  <c r="P10" i="6"/>
  <c r="O10" i="6"/>
  <c r="O9" i="6"/>
  <c r="P8" i="6"/>
  <c r="O8" i="6"/>
  <c r="P7" i="6"/>
  <c r="O7" i="6"/>
  <c r="P6" i="6"/>
  <c r="O6" i="6"/>
  <c r="L6" i="6"/>
  <c r="K6" i="6"/>
  <c r="J6" i="6"/>
  <c r="H6" i="6"/>
  <c r="I6" i="6" s="1"/>
  <c r="G6" i="6"/>
  <c r="E6" i="6"/>
  <c r="D6" i="6"/>
  <c r="C6" i="6"/>
  <c r="P5" i="6"/>
  <c r="O5" i="6"/>
  <c r="L5" i="6"/>
  <c r="K5" i="6"/>
  <c r="J5" i="6"/>
  <c r="I5" i="6"/>
  <c r="H5" i="6"/>
  <c r="G5" i="6"/>
  <c r="E5" i="6"/>
  <c r="D5" i="6"/>
  <c r="C5" i="6"/>
  <c r="P4" i="6"/>
  <c r="O4" i="6"/>
  <c r="L4" i="6"/>
  <c r="K4" i="6"/>
  <c r="J4" i="6"/>
  <c r="I4" i="6"/>
  <c r="H4" i="6"/>
  <c r="G4" i="6"/>
  <c r="E4" i="6"/>
  <c r="D4" i="6"/>
  <c r="F4" i="6" s="1"/>
  <c r="C4" i="6"/>
  <c r="P3" i="6"/>
  <c r="O3" i="6"/>
  <c r="L3" i="6"/>
  <c r="K3" i="6"/>
  <c r="J3" i="6"/>
  <c r="I3" i="6"/>
  <c r="H3" i="6"/>
  <c r="G3" i="6"/>
  <c r="E3" i="6"/>
  <c r="D3" i="6"/>
  <c r="F3" i="6" s="1"/>
  <c r="C3" i="6"/>
  <c r="P2" i="6"/>
  <c r="O2" i="6"/>
  <c r="L2" i="6"/>
  <c r="K2" i="6"/>
  <c r="J2" i="6"/>
  <c r="I2" i="6"/>
  <c r="H2" i="6"/>
  <c r="G2" i="6"/>
  <c r="E2" i="6"/>
  <c r="D2" i="6"/>
  <c r="C2" i="6"/>
  <c r="P9" i="6" s="1"/>
  <c r="P42" i="5"/>
  <c r="O42" i="5"/>
  <c r="P41" i="5"/>
  <c r="O41" i="5"/>
  <c r="P39" i="5"/>
  <c r="O39" i="5"/>
  <c r="P38" i="5"/>
  <c r="O38" i="5"/>
  <c r="K38" i="5"/>
  <c r="J38" i="5"/>
  <c r="L38" i="5" s="1"/>
  <c r="I38" i="5"/>
  <c r="H38" i="5"/>
  <c r="G38" i="5"/>
  <c r="E38" i="5"/>
  <c r="D38" i="5"/>
  <c r="F38" i="5" s="1"/>
  <c r="C38" i="5"/>
  <c r="K37" i="5"/>
  <c r="J37" i="5"/>
  <c r="L37" i="5" s="1"/>
  <c r="H37" i="5"/>
  <c r="I37" i="5" s="1"/>
  <c r="G37" i="5"/>
  <c r="E37" i="5"/>
  <c r="F37" i="5" s="1"/>
  <c r="D37" i="5"/>
  <c r="C37" i="5"/>
  <c r="P36" i="5"/>
  <c r="O36" i="5"/>
  <c r="K36" i="5"/>
  <c r="J36" i="5"/>
  <c r="L36" i="5" s="1"/>
  <c r="H36" i="5"/>
  <c r="I36" i="5" s="1"/>
  <c r="G36" i="5"/>
  <c r="E36" i="5"/>
  <c r="F36" i="5" s="1"/>
  <c r="D36" i="5"/>
  <c r="C36" i="5"/>
  <c r="P35" i="5"/>
  <c r="O35" i="5"/>
  <c r="K35" i="5"/>
  <c r="J35" i="5"/>
  <c r="L35" i="5" s="1"/>
  <c r="H35" i="5"/>
  <c r="I35" i="5" s="1"/>
  <c r="G35" i="5"/>
  <c r="E35" i="5"/>
  <c r="F35" i="5" s="1"/>
  <c r="D35" i="5"/>
  <c r="C35" i="5"/>
  <c r="P31" i="5"/>
  <c r="O31" i="5"/>
  <c r="P30" i="5"/>
  <c r="O30" i="5"/>
  <c r="P28" i="5"/>
  <c r="O28" i="5"/>
  <c r="P27" i="5"/>
  <c r="O27" i="5"/>
  <c r="K27" i="5"/>
  <c r="J27" i="5"/>
  <c r="L27" i="5" s="1"/>
  <c r="H27" i="5"/>
  <c r="G27" i="5"/>
  <c r="I27" i="5" s="1"/>
  <c r="F27" i="5"/>
  <c r="E27" i="5"/>
  <c r="D27" i="5"/>
  <c r="C27" i="5"/>
  <c r="L26" i="5"/>
  <c r="K26" i="5"/>
  <c r="J26" i="5"/>
  <c r="H26" i="5"/>
  <c r="G26" i="5"/>
  <c r="I26" i="5" s="1"/>
  <c r="E26" i="5"/>
  <c r="D26" i="5"/>
  <c r="F26" i="5" s="1"/>
  <c r="C26" i="5"/>
  <c r="P25" i="5"/>
  <c r="O25" i="5"/>
  <c r="L25" i="5"/>
  <c r="K25" i="5"/>
  <c r="J25" i="5"/>
  <c r="H25" i="5"/>
  <c r="G25" i="5"/>
  <c r="I25" i="5" s="1"/>
  <c r="E25" i="5"/>
  <c r="D25" i="5"/>
  <c r="F25" i="5" s="1"/>
  <c r="C25" i="5"/>
  <c r="P24" i="5"/>
  <c r="O24" i="5"/>
  <c r="L24" i="5"/>
  <c r="K24" i="5"/>
  <c r="J24" i="5"/>
  <c r="H24" i="5"/>
  <c r="G24" i="5"/>
  <c r="I24" i="5" s="1"/>
  <c r="E24" i="5"/>
  <c r="D24" i="5"/>
  <c r="F24" i="5" s="1"/>
  <c r="C24" i="5"/>
  <c r="P20" i="5"/>
  <c r="O20" i="5"/>
  <c r="P19" i="5"/>
  <c r="O19" i="5"/>
  <c r="P17" i="5"/>
  <c r="O17" i="5"/>
  <c r="P16" i="5"/>
  <c r="O16" i="5"/>
  <c r="K16" i="5"/>
  <c r="J16" i="5"/>
  <c r="B14" i="5" s="1"/>
  <c r="I16" i="5"/>
  <c r="H16" i="5"/>
  <c r="G16" i="5"/>
  <c r="E16" i="5"/>
  <c r="D16" i="5"/>
  <c r="F16" i="5" s="1"/>
  <c r="C16" i="5"/>
  <c r="K15" i="5"/>
  <c r="J15" i="5"/>
  <c r="L15" i="5" s="1"/>
  <c r="I15" i="5"/>
  <c r="H15" i="5"/>
  <c r="G15" i="5"/>
  <c r="F15" i="5"/>
  <c r="E15" i="5"/>
  <c r="D15" i="5"/>
  <c r="C15" i="5"/>
  <c r="P14" i="5"/>
  <c r="O14" i="5"/>
  <c r="K14" i="5"/>
  <c r="J14" i="5"/>
  <c r="L14" i="5" s="1"/>
  <c r="I14" i="5"/>
  <c r="H14" i="5"/>
  <c r="G14" i="5"/>
  <c r="F14" i="5"/>
  <c r="E14" i="5"/>
  <c r="D14" i="5"/>
  <c r="C14" i="5"/>
  <c r="P13" i="5"/>
  <c r="O13" i="5"/>
  <c r="K13" i="5"/>
  <c r="J13" i="5"/>
  <c r="L13" i="5" s="1"/>
  <c r="I13" i="5"/>
  <c r="B16" i="5" s="1"/>
  <c r="H13" i="5"/>
  <c r="G13" i="5"/>
  <c r="F13" i="5"/>
  <c r="E13" i="5"/>
  <c r="D13" i="5"/>
  <c r="C13" i="5"/>
  <c r="P9" i="5"/>
  <c r="O9" i="5"/>
  <c r="P8" i="5"/>
  <c r="O8" i="5"/>
  <c r="P6" i="5"/>
  <c r="O6" i="5"/>
  <c r="P5" i="5"/>
  <c r="O5" i="5"/>
  <c r="L5" i="5"/>
  <c r="K5" i="5"/>
  <c r="J5" i="5"/>
  <c r="H5" i="5"/>
  <c r="G5" i="5"/>
  <c r="I5" i="5" s="1"/>
  <c r="E5" i="5"/>
  <c r="D5" i="5"/>
  <c r="C5" i="5"/>
  <c r="L4" i="5"/>
  <c r="K4" i="5"/>
  <c r="J4" i="5"/>
  <c r="I4" i="5"/>
  <c r="H4" i="5"/>
  <c r="G4" i="5"/>
  <c r="E4" i="5"/>
  <c r="D4" i="5"/>
  <c r="C4" i="5"/>
  <c r="P3" i="5"/>
  <c r="O3" i="5"/>
  <c r="L3" i="5"/>
  <c r="K3" i="5"/>
  <c r="J3" i="5"/>
  <c r="I3" i="5"/>
  <c r="H3" i="5"/>
  <c r="G3" i="5"/>
  <c r="E3" i="5"/>
  <c r="D3" i="5"/>
  <c r="C3" i="5"/>
  <c r="P2" i="5"/>
  <c r="O2" i="5"/>
  <c r="L2" i="5"/>
  <c r="K2" i="5"/>
  <c r="J2" i="5"/>
  <c r="I2" i="5"/>
  <c r="H2" i="5"/>
  <c r="G2" i="5"/>
  <c r="E2" i="5"/>
  <c r="D2" i="5"/>
  <c r="C2" i="5"/>
  <c r="AG24" i="3"/>
  <c r="AP2" i="2"/>
  <c r="AR2" i="2"/>
  <c r="W3" i="2"/>
  <c r="AP3" i="2"/>
  <c r="AR3" i="2"/>
  <c r="W4" i="2"/>
  <c r="AP4" i="2"/>
  <c r="AR4" i="2"/>
  <c r="P5" i="2"/>
  <c r="S5" i="2"/>
  <c r="Z5" i="2"/>
  <c r="AP5" i="2"/>
  <c r="AR5" i="2"/>
  <c r="P6" i="2"/>
  <c r="S6" i="2"/>
  <c r="Z6" i="2"/>
  <c r="AP6" i="2"/>
  <c r="AR6" i="2"/>
  <c r="W7" i="2"/>
  <c r="AP7" i="2"/>
  <c r="AR7" i="2"/>
  <c r="W8" i="2"/>
  <c r="AP8" i="2"/>
  <c r="AR8" i="2"/>
  <c r="I9" i="2"/>
  <c r="L9" i="2"/>
  <c r="AD9" i="2"/>
  <c r="AP9" i="2"/>
  <c r="AR9" i="2"/>
  <c r="I10" i="2"/>
  <c r="L10" i="2"/>
  <c r="AD10" i="2"/>
  <c r="AP10" i="2"/>
  <c r="AR10" i="2"/>
  <c r="W11" i="2"/>
  <c r="AP11" i="2"/>
  <c r="AR11" i="2"/>
  <c r="W12" i="2"/>
  <c r="AP12" i="2"/>
  <c r="AR12" i="2"/>
  <c r="P13" i="2"/>
  <c r="S13" i="2"/>
  <c r="Z13" i="2"/>
  <c r="AP13" i="2"/>
  <c r="AR13" i="2"/>
  <c r="P14" i="2"/>
  <c r="S14" i="2"/>
  <c r="Z14" i="2"/>
  <c r="AP14" i="2"/>
  <c r="AR14" i="2"/>
  <c r="W15" i="2"/>
  <c r="AP15" i="2"/>
  <c r="AR15" i="2"/>
  <c r="W16" i="2"/>
  <c r="AP16" i="2"/>
  <c r="AR16" i="2"/>
  <c r="B17" i="2"/>
  <c r="E17" i="2"/>
  <c r="AH17" i="2"/>
  <c r="AK17" i="2"/>
  <c r="AP17" i="2"/>
  <c r="AR17" i="2"/>
  <c r="B18" i="2"/>
  <c r="E18" i="2"/>
  <c r="AH18" i="2"/>
  <c r="AK18" i="2"/>
  <c r="W19" i="2"/>
  <c r="W20" i="2"/>
  <c r="P21" i="2"/>
  <c r="S21" i="2"/>
  <c r="Z21" i="2"/>
  <c r="P22" i="2"/>
  <c r="S22" i="2"/>
  <c r="Z22" i="2"/>
  <c r="W23" i="2"/>
  <c r="W24" i="2"/>
  <c r="I25" i="2"/>
  <c r="L25" i="2"/>
  <c r="AD25" i="2"/>
  <c r="I26" i="2"/>
  <c r="L26" i="2"/>
  <c r="AD26" i="2"/>
  <c r="W27" i="2"/>
  <c r="W28" i="2"/>
  <c r="P29" i="2"/>
  <c r="S29" i="2"/>
  <c r="Z29" i="2"/>
  <c r="P30" i="2"/>
  <c r="S30" i="2"/>
  <c r="Z30" i="2"/>
  <c r="W31" i="2"/>
  <c r="W32" i="2"/>
  <c r="AC2" i="3"/>
  <c r="BA2" i="3"/>
  <c r="BC2" i="3"/>
  <c r="Z3" i="3"/>
  <c r="W3" i="3"/>
  <c r="BC18" i="3"/>
  <c r="AC3" i="3"/>
  <c r="AG3" i="3"/>
  <c r="BA3" i="3"/>
  <c r="BC3" i="3"/>
  <c r="W4" i="3"/>
  <c r="S5" i="3"/>
  <c r="P5" i="3"/>
  <c r="L9" i="3"/>
  <c r="I9" i="3"/>
  <c r="E17" i="3"/>
  <c r="BC5" i="3"/>
  <c r="Z4" i="3"/>
  <c r="AC4" i="3"/>
  <c r="AG4" i="3"/>
  <c r="BA4" i="3"/>
  <c r="AC5" i="3"/>
  <c r="AK5" i="3"/>
  <c r="BA5" i="3"/>
  <c r="P6" i="3"/>
  <c r="AC6" i="3"/>
  <c r="AK6" i="3"/>
  <c r="BA6" i="3"/>
  <c r="Z7" i="3"/>
  <c r="W7" i="3"/>
  <c r="S6" i="3"/>
  <c r="BC14" i="3"/>
  <c r="AC7" i="3"/>
  <c r="AG7" i="3"/>
  <c r="BA7" i="3"/>
  <c r="W8" i="3"/>
  <c r="Z8" i="3"/>
  <c r="AC8" i="3"/>
  <c r="AG8" i="3"/>
  <c r="BA8" i="3"/>
  <c r="AC9" i="3"/>
  <c r="AO9" i="3"/>
  <c r="BA9" i="3"/>
  <c r="I10" i="3"/>
  <c r="BC6" i="3"/>
  <c r="AC10" i="3"/>
  <c r="AO10" i="3"/>
  <c r="BA10" i="3"/>
  <c r="BC10" i="3"/>
  <c r="W11" i="3"/>
  <c r="BC20" i="3"/>
  <c r="Z11" i="3"/>
  <c r="AC11" i="3"/>
  <c r="AG11" i="3"/>
  <c r="BA11" i="3"/>
  <c r="W12" i="3"/>
  <c r="S13" i="3"/>
  <c r="BC15" i="3"/>
  <c r="Z12" i="3"/>
  <c r="BC28" i="3"/>
  <c r="AC12" i="3"/>
  <c r="AG12" i="3"/>
  <c r="BA12" i="3"/>
  <c r="AC13" i="3"/>
  <c r="AK13" i="3"/>
  <c r="BA13" i="3"/>
  <c r="P14" i="3"/>
  <c r="L10" i="3"/>
  <c r="BC8" i="3"/>
  <c r="AC14" i="3"/>
  <c r="AK14" i="3"/>
  <c r="BA14" i="3"/>
  <c r="W15" i="3"/>
  <c r="BC21" i="3"/>
  <c r="Z15" i="3"/>
  <c r="AC15" i="3"/>
  <c r="AG15" i="3"/>
  <c r="BA15" i="3"/>
  <c r="W16" i="3"/>
  <c r="S14" i="3"/>
  <c r="P13" i="3"/>
  <c r="BC11" i="3"/>
  <c r="Z16" i="3"/>
  <c r="BC29" i="3"/>
  <c r="AC16" i="3"/>
  <c r="AG16" i="3"/>
  <c r="BA16" i="3"/>
  <c r="AC17" i="3"/>
  <c r="AS17" i="3"/>
  <c r="AV17" i="3"/>
  <c r="BA17" i="3"/>
  <c r="B18" i="3"/>
  <c r="BC4" i="3"/>
  <c r="AC18" i="3"/>
  <c r="AS18" i="3"/>
  <c r="BA18" i="3"/>
  <c r="Z19" i="3"/>
  <c r="W19" i="3"/>
  <c r="BC22" i="3"/>
  <c r="AC19" i="3"/>
  <c r="AG19" i="3"/>
  <c r="BA19" i="3"/>
  <c r="BC19" i="3"/>
  <c r="W20" i="3"/>
  <c r="S21" i="3"/>
  <c r="P21" i="3"/>
  <c r="BC12" i="3"/>
  <c r="Z20" i="3"/>
  <c r="AC20" i="3"/>
  <c r="AG20" i="3"/>
  <c r="BA20" i="3"/>
  <c r="AC21" i="3"/>
  <c r="AK21" i="3"/>
  <c r="BA21" i="3"/>
  <c r="P22" i="3"/>
  <c r="AC22" i="3"/>
  <c r="AK22" i="3"/>
  <c r="BA22" i="3"/>
  <c r="W23" i="3"/>
  <c r="S22" i="3"/>
  <c r="BC16" i="3"/>
  <c r="Z23" i="3"/>
  <c r="BC31" i="3"/>
  <c r="AC23" i="3"/>
  <c r="AG23" i="3"/>
  <c r="BA23" i="3"/>
  <c r="BC23" i="3"/>
  <c r="W24" i="3"/>
  <c r="Z24" i="3"/>
  <c r="AC24" i="3"/>
  <c r="BA24" i="3"/>
  <c r="L25" i="3"/>
  <c r="I25" i="3"/>
  <c r="E18" i="3"/>
  <c r="B17" i="3"/>
  <c r="AV18" i="3"/>
  <c r="AC25" i="3"/>
  <c r="AO25" i="3"/>
  <c r="BA25" i="3"/>
  <c r="I26" i="3"/>
  <c r="BC7" i="3"/>
  <c r="AC26" i="3"/>
  <c r="AO26" i="3"/>
  <c r="BA26" i="3"/>
  <c r="BC26" i="3"/>
  <c r="Z27" i="3"/>
  <c r="AC27" i="3"/>
  <c r="AG27" i="3"/>
  <c r="BA27" i="3"/>
  <c r="BC27" i="3"/>
  <c r="W28" i="3"/>
  <c r="BC24" i="3"/>
  <c r="Z28" i="3"/>
  <c r="W27" i="3"/>
  <c r="S29" i="3"/>
  <c r="P29" i="3"/>
  <c r="BC13" i="3"/>
  <c r="AC28" i="3"/>
  <c r="AG28" i="3"/>
  <c r="BA28" i="3"/>
  <c r="AC29" i="3"/>
  <c r="AK29" i="3"/>
  <c r="BA29" i="3"/>
  <c r="P30" i="3"/>
  <c r="L26" i="3"/>
  <c r="BC9" i="3"/>
  <c r="AC30" i="3"/>
  <c r="AK30" i="3"/>
  <c r="BA30" i="3"/>
  <c r="BC30" i="3"/>
  <c r="W31" i="3"/>
  <c r="BC25" i="3"/>
  <c r="Z31" i="3"/>
  <c r="AC31" i="3"/>
  <c r="AG31" i="3"/>
  <c r="BA31" i="3"/>
  <c r="W32" i="3"/>
  <c r="S30" i="3"/>
  <c r="BC17" i="3"/>
  <c r="Z32" i="3"/>
  <c r="AC32" i="3"/>
  <c r="AG32" i="3"/>
  <c r="BA32" i="3"/>
  <c r="BC32" i="3"/>
  <c r="AC33" i="3"/>
  <c r="BA33" i="3"/>
  <c r="BC33" i="3"/>
  <c r="BO1" i="4"/>
  <c r="AK2" i="4"/>
  <c r="BM2" i="4"/>
  <c r="BO2" i="4"/>
  <c r="AE3" i="4"/>
  <c r="AH3" i="4"/>
  <c r="AK3" i="4"/>
  <c r="AO3" i="4"/>
  <c r="BM3" i="4"/>
  <c r="BO3" i="4"/>
  <c r="AE4" i="4"/>
  <c r="AH4" i="4"/>
  <c r="AK4" i="4"/>
  <c r="AO4" i="4"/>
  <c r="BM4" i="4"/>
  <c r="BO4" i="4"/>
  <c r="X5" i="4"/>
  <c r="AA5" i="4"/>
  <c r="AK5" i="4"/>
  <c r="AS5" i="4"/>
  <c r="BM5" i="4"/>
  <c r="BO5" i="4"/>
  <c r="X6" i="4"/>
  <c r="AA6" i="4"/>
  <c r="AK6" i="4"/>
  <c r="AS6" i="4"/>
  <c r="BM6" i="4"/>
  <c r="BO6" i="4"/>
  <c r="AE7" i="4"/>
  <c r="AH7" i="4"/>
  <c r="AK7" i="4"/>
  <c r="AO7" i="4"/>
  <c r="BM7" i="4"/>
  <c r="AE8" i="4"/>
  <c r="AH8" i="4"/>
  <c r="AK8" i="4"/>
  <c r="AO8" i="4"/>
  <c r="BM8" i="4"/>
  <c r="Q9" i="4"/>
  <c r="T9" i="4"/>
  <c r="AK9" i="4"/>
  <c r="AW9" i="4"/>
  <c r="BM9" i="4"/>
  <c r="Q10" i="4"/>
  <c r="T10" i="4"/>
  <c r="AK10" i="4"/>
  <c r="AW10" i="4"/>
  <c r="BM10" i="4"/>
  <c r="AE11" i="4"/>
  <c r="AH11" i="4"/>
  <c r="AK11" i="4"/>
  <c r="AO11" i="4"/>
  <c r="BM11" i="4"/>
  <c r="AE12" i="4"/>
  <c r="AH12" i="4"/>
  <c r="AK12" i="4"/>
  <c r="AO12" i="4"/>
  <c r="BM12" i="4"/>
  <c r="X13" i="4"/>
  <c r="AA13" i="4"/>
  <c r="AK13" i="4"/>
  <c r="AS13" i="4"/>
  <c r="BM13" i="4"/>
  <c r="X14" i="4"/>
  <c r="AA14" i="4"/>
  <c r="AK14" i="4"/>
  <c r="AS14" i="4"/>
  <c r="BM14" i="4"/>
  <c r="AE15" i="4"/>
  <c r="AH15" i="4"/>
  <c r="AK15" i="4"/>
  <c r="AO15" i="4"/>
  <c r="BM15" i="4"/>
  <c r="AE16" i="4"/>
  <c r="AH16" i="4"/>
  <c r="AK16" i="4"/>
  <c r="AO16" i="4"/>
  <c r="BM16" i="4"/>
  <c r="AK17" i="4"/>
  <c r="BM17" i="4"/>
  <c r="AK18" i="4"/>
  <c r="BM18" i="4"/>
  <c r="AE19" i="4"/>
  <c r="AH19" i="4"/>
  <c r="AK19" i="4"/>
  <c r="AO19" i="4"/>
  <c r="BM19" i="4"/>
  <c r="AE20" i="4"/>
  <c r="AH20" i="4"/>
  <c r="AK20" i="4"/>
  <c r="AO20" i="4"/>
  <c r="BM20" i="4"/>
  <c r="X21" i="4"/>
  <c r="AA21" i="4"/>
  <c r="AK21" i="4"/>
  <c r="AS21" i="4"/>
  <c r="BM21" i="4"/>
  <c r="X22" i="4"/>
  <c r="AA22" i="4"/>
  <c r="AK22" i="4"/>
  <c r="AS22" i="4"/>
  <c r="BM22" i="4"/>
  <c r="AE23" i="4"/>
  <c r="AH23" i="4"/>
  <c r="AK23" i="4"/>
  <c r="AO23" i="4"/>
  <c r="BM23" i="4"/>
  <c r="AE24" i="4"/>
  <c r="AH24" i="4"/>
  <c r="AK24" i="4"/>
  <c r="AO24" i="4"/>
  <c r="BM24" i="4"/>
  <c r="Q25" i="4"/>
  <c r="T25" i="4"/>
  <c r="AK25" i="4"/>
  <c r="AW25" i="4"/>
  <c r="BM25" i="4"/>
  <c r="J26" i="4"/>
  <c r="M26" i="4"/>
  <c r="Q26" i="4"/>
  <c r="T26" i="4"/>
  <c r="AK26" i="4"/>
  <c r="AW26" i="4"/>
  <c r="BA26" i="4"/>
  <c r="BM26" i="4"/>
  <c r="J27" i="4"/>
  <c r="M27" i="4"/>
  <c r="AE27" i="4"/>
  <c r="AH27" i="4"/>
  <c r="AK27" i="4"/>
  <c r="AO27" i="4"/>
  <c r="BA27" i="4"/>
  <c r="BM27" i="4"/>
  <c r="AE28" i="4"/>
  <c r="AH28" i="4"/>
  <c r="AK28" i="4"/>
  <c r="AO28" i="4"/>
  <c r="BM28" i="4"/>
  <c r="X29" i="4"/>
  <c r="AA29" i="4"/>
  <c r="AK29" i="4"/>
  <c r="AS29" i="4"/>
  <c r="BM29" i="4"/>
  <c r="X30" i="4"/>
  <c r="AA30" i="4"/>
  <c r="AK30" i="4"/>
  <c r="AS30" i="4"/>
  <c r="BM30" i="4"/>
  <c r="AE31" i="4"/>
  <c r="AH31" i="4"/>
  <c r="AK31" i="4"/>
  <c r="AO31" i="4"/>
  <c r="BM31" i="4"/>
  <c r="AE32" i="4"/>
  <c r="AH32" i="4"/>
  <c r="AK32" i="4"/>
  <c r="AO32" i="4"/>
  <c r="BM32" i="4"/>
  <c r="C33" i="4"/>
  <c r="F33" i="4"/>
  <c r="AK33" i="4"/>
  <c r="BE33" i="4"/>
  <c r="BH33" i="4"/>
  <c r="BM33" i="4"/>
  <c r="C34" i="4"/>
  <c r="F34" i="4"/>
  <c r="AK34" i="4"/>
  <c r="BE34" i="4"/>
  <c r="BH34" i="4"/>
  <c r="BM34" i="4"/>
  <c r="AE35" i="4"/>
  <c r="AH35" i="4"/>
  <c r="AK35" i="4"/>
  <c r="AO35" i="4"/>
  <c r="BM35" i="4"/>
  <c r="AE36" i="4"/>
  <c r="AH36" i="4"/>
  <c r="AK36" i="4"/>
  <c r="AO36" i="4"/>
  <c r="BM36" i="4"/>
  <c r="X37" i="4"/>
  <c r="AA37" i="4"/>
  <c r="AK37" i="4"/>
  <c r="AS37" i="4"/>
  <c r="BM37" i="4"/>
  <c r="X38" i="4"/>
  <c r="AA38" i="4"/>
  <c r="AK38" i="4"/>
  <c r="AS38" i="4"/>
  <c r="BM38" i="4"/>
  <c r="AE39" i="4"/>
  <c r="AH39" i="4"/>
  <c r="AK39" i="4"/>
  <c r="AO39" i="4"/>
  <c r="BM39" i="4"/>
  <c r="J40" i="4"/>
  <c r="M40" i="4"/>
  <c r="AE40" i="4"/>
  <c r="AH40" i="4"/>
  <c r="AK40" i="4"/>
  <c r="AO40" i="4"/>
  <c r="BA40" i="4"/>
  <c r="BM40" i="4"/>
  <c r="J41" i="4"/>
  <c r="M41" i="4"/>
  <c r="Q41" i="4"/>
  <c r="T41" i="4"/>
  <c r="AK41" i="4"/>
  <c r="AW41" i="4"/>
  <c r="BA41" i="4"/>
  <c r="BM41" i="4"/>
  <c r="Q42" i="4"/>
  <c r="T42" i="4"/>
  <c r="AK42" i="4"/>
  <c r="AW42" i="4"/>
  <c r="BM42" i="4"/>
  <c r="AE43" i="4"/>
  <c r="AH43" i="4"/>
  <c r="AK43" i="4"/>
  <c r="AO43" i="4"/>
  <c r="BM43" i="4"/>
  <c r="AE44" i="4"/>
  <c r="AH44" i="4"/>
  <c r="AK44" i="4"/>
  <c r="AO44" i="4"/>
  <c r="BM44" i="4"/>
  <c r="X45" i="4"/>
  <c r="AA45" i="4"/>
  <c r="AK45" i="4"/>
  <c r="AS45" i="4"/>
  <c r="BM45" i="4"/>
  <c r="X46" i="4"/>
  <c r="AA46" i="4"/>
  <c r="AK46" i="4"/>
  <c r="AS46" i="4"/>
  <c r="BM46" i="4"/>
  <c r="AE47" i="4"/>
  <c r="AH47" i="4"/>
  <c r="AK47" i="4"/>
  <c r="AO47" i="4"/>
  <c r="BM47" i="4"/>
  <c r="AE48" i="4"/>
  <c r="AH48" i="4"/>
  <c r="AK48" i="4"/>
  <c r="AO48" i="4"/>
  <c r="BM48" i="4"/>
  <c r="AK49" i="4"/>
  <c r="BM49" i="4"/>
  <c r="AK50" i="4"/>
  <c r="BM50" i="4"/>
  <c r="AE51" i="4"/>
  <c r="AH51" i="4"/>
  <c r="AK51" i="4"/>
  <c r="AO51" i="4"/>
  <c r="BM51" i="4"/>
  <c r="AE52" i="4"/>
  <c r="AH52" i="4"/>
  <c r="AK52" i="4"/>
  <c r="AO52" i="4"/>
  <c r="BM52" i="4"/>
  <c r="X53" i="4"/>
  <c r="AA53" i="4"/>
  <c r="AK53" i="4"/>
  <c r="AS53" i="4"/>
  <c r="BM53" i="4"/>
  <c r="X54" i="4"/>
  <c r="AA54" i="4"/>
  <c r="AK54" i="4"/>
  <c r="AS54" i="4"/>
  <c r="BM54" i="4"/>
  <c r="AE55" i="4"/>
  <c r="AH55" i="4"/>
  <c r="AK55" i="4"/>
  <c r="AO55" i="4"/>
  <c r="BM55" i="4"/>
  <c r="AE56" i="4"/>
  <c r="AH56" i="4"/>
  <c r="AK56" i="4"/>
  <c r="AO56" i="4"/>
  <c r="BM56" i="4"/>
  <c r="Q57" i="4"/>
  <c r="T57" i="4"/>
  <c r="AK57" i="4"/>
  <c r="AW57" i="4"/>
  <c r="BM57" i="4"/>
  <c r="Q58" i="4"/>
  <c r="T58" i="4"/>
  <c r="AK58" i="4"/>
  <c r="AW58" i="4"/>
  <c r="BM58" i="4"/>
  <c r="AE59" i="4"/>
  <c r="AH59" i="4"/>
  <c r="AK59" i="4"/>
  <c r="AO59" i="4"/>
  <c r="BM59" i="4"/>
  <c r="AE60" i="4"/>
  <c r="AH60" i="4"/>
  <c r="AK60" i="4"/>
  <c r="AO60" i="4"/>
  <c r="BM60" i="4"/>
  <c r="X61" i="4"/>
  <c r="AA61" i="4"/>
  <c r="AK61" i="4"/>
  <c r="AS61" i="4"/>
  <c r="BM61" i="4"/>
  <c r="X62" i="4"/>
  <c r="AA62" i="4"/>
  <c r="AK62" i="4"/>
  <c r="AS62" i="4"/>
  <c r="BM62" i="4"/>
  <c r="AE63" i="4"/>
  <c r="AH63" i="4"/>
  <c r="AK63" i="4"/>
  <c r="AO63" i="4"/>
  <c r="BM63" i="4"/>
  <c r="AE64" i="4"/>
  <c r="AH64" i="4"/>
  <c r="AK64" i="4"/>
  <c r="AO64" i="4"/>
  <c r="BM64" i="4"/>
  <c r="AK65" i="4"/>
  <c r="BM65" i="4"/>
  <c r="AH1" i="1"/>
  <c r="AE2" i="1"/>
  <c r="AH2" i="1"/>
  <c r="P3" i="1"/>
  <c r="AE3" i="1"/>
  <c r="AH3" i="1"/>
  <c r="P4" i="1"/>
  <c r="AE4" i="1"/>
  <c r="AH4" i="1"/>
  <c r="I5" i="1"/>
  <c r="L5" i="1"/>
  <c r="S5" i="1"/>
  <c r="AE5" i="1"/>
  <c r="AH5" i="1"/>
  <c r="I6" i="1"/>
  <c r="L6" i="1"/>
  <c r="S6" i="1"/>
  <c r="AE6" i="1"/>
  <c r="AH6" i="1"/>
  <c r="P7" i="1"/>
  <c r="AE7" i="1"/>
  <c r="AH7" i="1"/>
  <c r="P8" i="1"/>
  <c r="AE8" i="1"/>
  <c r="AH8" i="1"/>
  <c r="B9" i="1"/>
  <c r="E9" i="1"/>
  <c r="W9" i="1"/>
  <c r="Z9" i="1"/>
  <c r="AE9" i="1"/>
  <c r="B10" i="1"/>
  <c r="E10" i="1"/>
  <c r="W10" i="1"/>
  <c r="Z10" i="1"/>
  <c r="P11" i="1"/>
  <c r="P12" i="1"/>
  <c r="I13" i="1"/>
  <c r="L13" i="1"/>
  <c r="S13" i="1"/>
  <c r="I14" i="1"/>
  <c r="L14" i="1"/>
  <c r="S14" i="1"/>
  <c r="P15" i="1"/>
  <c r="P16" i="1"/>
  <c r="F5" i="5" l="1"/>
  <c r="F3" i="5"/>
  <c r="F4" i="5"/>
  <c r="F2" i="5"/>
  <c r="B2" i="5" s="1"/>
  <c r="B16" i="6"/>
  <c r="F5" i="6"/>
  <c r="B28" i="6"/>
  <c r="F2" i="6"/>
  <c r="B3" i="6" s="1"/>
  <c r="F6" i="6"/>
  <c r="B4" i="6" s="1"/>
  <c r="B14" i="6"/>
  <c r="B18" i="6"/>
  <c r="B30" i="6"/>
  <c r="B15" i="6"/>
  <c r="B17" i="6"/>
  <c r="B38" i="6"/>
  <c r="B5" i="6"/>
  <c r="B6" i="6"/>
  <c r="B27" i="6"/>
  <c r="M30" i="6" s="1"/>
  <c r="W30" i="6" s="1"/>
  <c r="B29" i="6"/>
  <c r="B39" i="6"/>
  <c r="B40" i="6"/>
  <c r="B41" i="6"/>
  <c r="B38" i="5"/>
  <c r="B27" i="5"/>
  <c r="B24" i="5"/>
  <c r="B13" i="5"/>
  <c r="B15" i="5"/>
  <c r="L16" i="5"/>
  <c r="B37" i="5"/>
  <c r="B3" i="5"/>
  <c r="B4" i="5"/>
  <c r="B25" i="5"/>
  <c r="B26" i="5"/>
  <c r="B35" i="5"/>
  <c r="B36" i="5"/>
  <c r="B5" i="5" l="1"/>
  <c r="M5" i="5" s="1"/>
  <c r="W5" i="5" s="1"/>
  <c r="AC30" i="6"/>
  <c r="AB30" i="6"/>
  <c r="AI30" i="6"/>
  <c r="X30" i="6"/>
  <c r="AA30" i="6"/>
  <c r="Y30" i="6"/>
  <c r="AF30" i="6"/>
  <c r="AE30" i="6"/>
  <c r="AG30" i="6"/>
  <c r="M26" i="6"/>
  <c r="W26" i="6" s="1"/>
  <c r="M28" i="6"/>
  <c r="W28" i="6" s="1"/>
  <c r="M27" i="6"/>
  <c r="W27" i="6" s="1"/>
  <c r="M18" i="6"/>
  <c r="W18" i="6" s="1"/>
  <c r="M17" i="6"/>
  <c r="W17" i="6" s="1"/>
  <c r="M16" i="6"/>
  <c r="W16" i="6" s="1"/>
  <c r="M15" i="6"/>
  <c r="W15" i="6" s="1"/>
  <c r="M14" i="6"/>
  <c r="W14" i="6" s="1"/>
  <c r="M29" i="6"/>
  <c r="W29" i="6" s="1"/>
  <c r="M42" i="6"/>
  <c r="W42" i="6" s="1"/>
  <c r="M41" i="6"/>
  <c r="W41" i="6" s="1"/>
  <c r="M40" i="6"/>
  <c r="W40" i="6" s="1"/>
  <c r="M39" i="6"/>
  <c r="W39" i="6" s="1"/>
  <c r="M38" i="6"/>
  <c r="W38" i="6" s="1"/>
  <c r="B2" i="6"/>
  <c r="M15" i="5"/>
  <c r="W15" i="5" s="1"/>
  <c r="M14" i="5"/>
  <c r="W14" i="5" s="1"/>
  <c r="M13" i="5"/>
  <c r="W13" i="5" s="1"/>
  <c r="M16" i="5"/>
  <c r="W16" i="5" s="1"/>
  <c r="M26" i="5"/>
  <c r="W26" i="5" s="1"/>
  <c r="M25" i="5"/>
  <c r="W25" i="5" s="1"/>
  <c r="M24" i="5"/>
  <c r="W24" i="5" s="1"/>
  <c r="M27" i="5"/>
  <c r="W27" i="5" s="1"/>
  <c r="M37" i="5"/>
  <c r="W37" i="5" s="1"/>
  <c r="M36" i="5"/>
  <c r="W36" i="5" s="1"/>
  <c r="M35" i="5"/>
  <c r="W35" i="5" s="1"/>
  <c r="M38" i="5"/>
  <c r="W38" i="5" s="1"/>
  <c r="M3" i="5" l="1"/>
  <c r="W3" i="5" s="1"/>
  <c r="M2" i="5"/>
  <c r="W2" i="5" s="1"/>
  <c r="M4" i="5"/>
  <c r="W4" i="5" s="1"/>
  <c r="M3" i="6"/>
  <c r="W3" i="6" s="1"/>
  <c r="M2" i="6"/>
  <c r="W2" i="6" s="1"/>
  <c r="M6" i="6"/>
  <c r="W6" i="6" s="1"/>
  <c r="M4" i="6"/>
  <c r="W4" i="6" s="1"/>
  <c r="M5" i="6"/>
  <c r="W5" i="6" s="1"/>
  <c r="AF15" i="6"/>
  <c r="AE15" i="6"/>
  <c r="AC15" i="6"/>
  <c r="AB15" i="6"/>
  <c r="AI15" i="6"/>
  <c r="X15" i="6"/>
  <c r="AG15" i="6"/>
  <c r="Y15" i="6"/>
  <c r="AA15" i="6"/>
  <c r="AA38" i="6"/>
  <c r="Y38" i="6"/>
  <c r="AI38" i="6"/>
  <c r="X38" i="6"/>
  <c r="AG38" i="6"/>
  <c r="AF38" i="6"/>
  <c r="AC38" i="6"/>
  <c r="AB38" i="6"/>
  <c r="AE38" i="6"/>
  <c r="AA40" i="6"/>
  <c r="Y40" i="6"/>
  <c r="AI40" i="6"/>
  <c r="X40" i="6"/>
  <c r="AG40" i="6"/>
  <c r="AF40" i="6"/>
  <c r="AC40" i="6"/>
  <c r="AB40" i="6"/>
  <c r="AE40" i="6"/>
  <c r="AA41" i="6"/>
  <c r="Y41" i="6"/>
  <c r="AI41" i="6"/>
  <c r="X41" i="6"/>
  <c r="AG41" i="6"/>
  <c r="AF41" i="6"/>
  <c r="AC41" i="6"/>
  <c r="AB41" i="6"/>
  <c r="AE41" i="6"/>
  <c r="AC28" i="6"/>
  <c r="AB28" i="6"/>
  <c r="X28" i="6"/>
  <c r="AA28" i="6"/>
  <c r="Y28" i="6"/>
  <c r="AI28" i="6"/>
  <c r="AF28" i="6"/>
  <c r="AE28" i="6"/>
  <c r="AG28" i="6"/>
  <c r="AF17" i="6"/>
  <c r="AE17" i="6"/>
  <c r="AC17" i="6"/>
  <c r="AB17" i="6"/>
  <c r="AI17" i="6"/>
  <c r="X17" i="6"/>
  <c r="AG17" i="6"/>
  <c r="Y17" i="6"/>
  <c r="AA17" i="6"/>
  <c r="AF18" i="6"/>
  <c r="AE18" i="6"/>
  <c r="AC18" i="6"/>
  <c r="AB18" i="6"/>
  <c r="AI18" i="6"/>
  <c r="X18" i="6"/>
  <c r="AG18" i="6"/>
  <c r="AA18" i="6"/>
  <c r="Y18" i="6"/>
  <c r="AC27" i="6"/>
  <c r="AB27" i="6"/>
  <c r="AI27" i="6"/>
  <c r="AA27" i="6"/>
  <c r="Y27" i="6"/>
  <c r="X27" i="6"/>
  <c r="AF27" i="6"/>
  <c r="AE27" i="6"/>
  <c r="AG27" i="6"/>
  <c r="AC26" i="6"/>
  <c r="AB26" i="6"/>
  <c r="X26" i="6"/>
  <c r="AA26" i="6"/>
  <c r="Y26" i="6"/>
  <c r="AI26" i="6"/>
  <c r="AF26" i="6"/>
  <c r="AE26" i="6"/>
  <c r="AG26" i="6"/>
  <c r="AF16" i="6"/>
  <c r="AE16" i="6"/>
  <c r="AC16" i="6"/>
  <c r="AB16" i="6"/>
  <c r="AI16" i="6"/>
  <c r="X16" i="6"/>
  <c r="AG16" i="6"/>
  <c r="AA16" i="6"/>
  <c r="Y16" i="6"/>
  <c r="AA39" i="6"/>
  <c r="Y39" i="6"/>
  <c r="AI39" i="6"/>
  <c r="X39" i="6"/>
  <c r="AG39" i="6"/>
  <c r="AF39" i="6"/>
  <c r="AC39" i="6"/>
  <c r="AB39" i="6"/>
  <c r="AE39" i="6"/>
  <c r="AA42" i="6"/>
  <c r="Y42" i="6"/>
  <c r="AF42" i="6"/>
  <c r="AI42" i="6"/>
  <c r="X42" i="6"/>
  <c r="AG42" i="6"/>
  <c r="AC42" i="6"/>
  <c r="AB42" i="6"/>
  <c r="AE42" i="6"/>
  <c r="AC29" i="6"/>
  <c r="AB29" i="6"/>
  <c r="AI29" i="6"/>
  <c r="AA29" i="6"/>
  <c r="Y29" i="6"/>
  <c r="X29" i="6"/>
  <c r="AF29" i="6"/>
  <c r="AE29" i="6"/>
  <c r="AG29" i="6"/>
  <c r="AF14" i="6"/>
  <c r="AE14" i="6"/>
  <c r="AC14" i="6"/>
  <c r="AB14" i="6"/>
  <c r="AI14" i="6"/>
  <c r="X14" i="6"/>
  <c r="AG14" i="6"/>
  <c r="AA14" i="6"/>
  <c r="Y14" i="6"/>
  <c r="AI3" i="5"/>
  <c r="X3" i="5"/>
  <c r="AG3" i="5"/>
  <c r="AF3" i="5"/>
  <c r="AB3" i="5"/>
  <c r="AA3" i="5"/>
  <c r="Y3" i="5"/>
  <c r="AE3" i="5"/>
  <c r="AC3" i="5"/>
  <c r="AA27" i="5"/>
  <c r="Y27" i="5"/>
  <c r="AI27" i="5"/>
  <c r="X27" i="5"/>
  <c r="AF27" i="5"/>
  <c r="AE27" i="5"/>
  <c r="AC27" i="5"/>
  <c r="AB27" i="5"/>
  <c r="AG27" i="5"/>
  <c r="AA5" i="5"/>
  <c r="Y5" i="5"/>
  <c r="AI5" i="5"/>
  <c r="X5" i="5"/>
  <c r="AE5" i="5"/>
  <c r="AC5" i="5"/>
  <c r="AB5" i="5"/>
  <c r="AG5" i="5"/>
  <c r="AF5" i="5"/>
  <c r="AF16" i="5"/>
  <c r="AE16" i="5"/>
  <c r="AC16" i="5"/>
  <c r="AA16" i="5"/>
  <c r="Y16" i="5"/>
  <c r="AI16" i="5"/>
  <c r="X16" i="5"/>
  <c r="AG16" i="5"/>
  <c r="AB16" i="5"/>
  <c r="AC35" i="5"/>
  <c r="AB35" i="5"/>
  <c r="AA35" i="5"/>
  <c r="Y35" i="5"/>
  <c r="AI35" i="5"/>
  <c r="X35" i="5"/>
  <c r="AG35" i="5"/>
  <c r="AF35" i="5"/>
  <c r="AE35" i="5"/>
  <c r="AC13" i="5"/>
  <c r="AB13" i="5"/>
  <c r="AA13" i="5"/>
  <c r="X13" i="5"/>
  <c r="AG13" i="5"/>
  <c r="AF13" i="5"/>
  <c r="AE13" i="5"/>
  <c r="Y13" i="5"/>
  <c r="AI13" i="5"/>
  <c r="AI2" i="5"/>
  <c r="X2" i="5"/>
  <c r="AE2" i="5"/>
  <c r="AG2" i="5"/>
  <c r="AF2" i="5"/>
  <c r="AB2" i="5"/>
  <c r="AA2" i="5"/>
  <c r="Y2" i="5"/>
  <c r="AC2" i="5"/>
  <c r="AI25" i="5"/>
  <c r="X25" i="5"/>
  <c r="AG25" i="5"/>
  <c r="AF25" i="5"/>
  <c r="AC25" i="5"/>
  <c r="AB25" i="5"/>
  <c r="AA25" i="5"/>
  <c r="Y25" i="5"/>
  <c r="AE25" i="5"/>
  <c r="AA4" i="5"/>
  <c r="AG4" i="5"/>
  <c r="Y4" i="5"/>
  <c r="AI4" i="5"/>
  <c r="X4" i="5"/>
  <c r="AE4" i="5"/>
  <c r="AC4" i="5"/>
  <c r="AB4" i="5"/>
  <c r="AF4" i="5"/>
  <c r="AA26" i="5"/>
  <c r="Y26" i="5"/>
  <c r="AI26" i="5"/>
  <c r="X26" i="5"/>
  <c r="AF26" i="5"/>
  <c r="AE26" i="5"/>
  <c r="AC26" i="5"/>
  <c r="AB26" i="5"/>
  <c r="AG26" i="5"/>
  <c r="AC36" i="5"/>
  <c r="AB36" i="5"/>
  <c r="Y36" i="5"/>
  <c r="AA36" i="5"/>
  <c r="AI36" i="5"/>
  <c r="X36" i="5"/>
  <c r="AG36" i="5"/>
  <c r="AF36" i="5"/>
  <c r="AE36" i="5"/>
  <c r="AC14" i="5"/>
  <c r="Y14" i="5"/>
  <c r="AB14" i="5"/>
  <c r="AA14" i="5"/>
  <c r="AI14" i="5"/>
  <c r="AG14" i="5"/>
  <c r="AF14" i="5"/>
  <c r="AE14" i="5"/>
  <c r="X14" i="5"/>
  <c r="AI24" i="5"/>
  <c r="X24" i="5"/>
  <c r="AG24" i="5"/>
  <c r="AF24" i="5"/>
  <c r="AC24" i="5"/>
  <c r="AB24" i="5"/>
  <c r="AA24" i="5"/>
  <c r="Y24" i="5"/>
  <c r="AE24" i="5"/>
  <c r="AF38" i="5"/>
  <c r="AE38" i="5"/>
  <c r="AC38" i="5"/>
  <c r="AB38" i="5"/>
  <c r="AA38" i="5"/>
  <c r="Y38" i="5"/>
  <c r="AI38" i="5"/>
  <c r="X38" i="5"/>
  <c r="AG38" i="5"/>
  <c r="AF37" i="5"/>
  <c r="AE37" i="5"/>
  <c r="AC37" i="5"/>
  <c r="AB37" i="5"/>
  <c r="AA37" i="5"/>
  <c r="Y37" i="5"/>
  <c r="AI37" i="5"/>
  <c r="X37" i="5"/>
  <c r="AG37" i="5"/>
  <c r="AF15" i="5"/>
  <c r="AE15" i="5"/>
  <c r="AC15" i="5"/>
  <c r="AA15" i="5"/>
  <c r="Y15" i="5"/>
  <c r="AI15" i="5"/>
  <c r="X15" i="5"/>
  <c r="AG15" i="5"/>
  <c r="AB15" i="5"/>
  <c r="AI5" i="6" l="1"/>
  <c r="X5" i="6"/>
  <c r="AG5" i="6"/>
  <c r="AF5" i="6"/>
  <c r="AE5" i="6"/>
  <c r="AA5" i="6"/>
  <c r="Y5" i="6"/>
  <c r="AC5" i="6"/>
  <c r="AB5" i="6"/>
  <c r="AI4" i="6"/>
  <c r="X4" i="6"/>
  <c r="AG4" i="6"/>
  <c r="AF4" i="6"/>
  <c r="AE4" i="6"/>
  <c r="AA4" i="6"/>
  <c r="Y4" i="6"/>
  <c r="AC4" i="6"/>
  <c r="AB4" i="6"/>
  <c r="AI6" i="6"/>
  <c r="X6" i="6"/>
  <c r="AG6" i="6"/>
  <c r="AF6" i="6"/>
  <c r="AE6" i="6"/>
  <c r="AA6" i="6"/>
  <c r="Y6" i="6"/>
  <c r="AC6" i="6"/>
  <c r="AB6" i="6"/>
  <c r="AI2" i="6"/>
  <c r="X2" i="6"/>
  <c r="AG2" i="6"/>
  <c r="AF2" i="6"/>
  <c r="AE2" i="6"/>
  <c r="AA2" i="6"/>
  <c r="Y2" i="6"/>
  <c r="AB2" i="6"/>
  <c r="AC2" i="6"/>
  <c r="AI3" i="6"/>
  <c r="X3" i="6"/>
  <c r="AG3" i="6"/>
  <c r="AF3" i="6"/>
  <c r="AE3" i="6"/>
  <c r="AA3" i="6"/>
  <c r="Y3" i="6"/>
  <c r="AB3" i="6"/>
  <c r="AC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E1" authorId="0" shapeId="0" xr:uid="{0CB26DB3-5BFB-7445-AB52-867B53462275}">
      <text>
        <r>
          <rPr>
            <sz val="10"/>
            <color rgb="FF000000"/>
            <rFont val="Arial"/>
            <family val="2"/>
          </rPr>
          <t xml:space="preserve">Um zu mischen makiere Spalte AD2-AE17 und Sotiere dann nach Spalte AP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P1" authorId="0" shapeId="0" xr:uid="{53F63F8C-484B-4D47-9A42-94217DA0924B}">
      <text>
        <r>
          <rPr>
            <sz val="10"/>
            <color rgb="FF000000"/>
            <rFont val="Arial"/>
            <family val="2"/>
          </rPr>
          <t xml:space="preserve">Um zu mischen makiere Spalte AO2-AP17 und Sotiere dann nach Spalte AP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1" authorId="0" shapeId="0" xr:uid="{969E590F-76DD-1D40-BF06-74332A6771CA}">
      <text>
        <r>
          <rPr>
            <sz val="10"/>
            <color rgb="FF000000"/>
            <rFont val="Arial"/>
            <family val="2"/>
          </rPr>
          <t>Um zu mischem markiere Spalte AZ2-BA33 und sotiere dann nach Spalte BA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M1" authorId="0" shapeId="0" xr:uid="{7807EE7E-F3EC-1647-A7CD-8B968266B72A}">
      <text>
        <r>
          <rPr>
            <sz val="10"/>
            <color rgb="FF000000"/>
            <rFont val="Arial"/>
            <family val="2"/>
          </rPr>
          <t>Um zu Mischen markiere Spalte B2L2 und BM65 dann Sotieren nach Spalte BM</t>
        </r>
      </text>
    </comment>
  </commentList>
</comments>
</file>

<file path=xl/sharedStrings.xml><?xml version="1.0" encoding="utf-8"?>
<sst xmlns="http://schemas.openxmlformats.org/spreadsheetml/2006/main" count="518" uniqueCount="84">
  <si>
    <t>NR</t>
  </si>
  <si>
    <t>Teilnehmer</t>
  </si>
  <si>
    <t>s</t>
  </si>
  <si>
    <t>1.Platz</t>
  </si>
  <si>
    <t>Freilos</t>
  </si>
  <si>
    <t>2.Platz</t>
  </si>
  <si>
    <t>3.Platz</t>
  </si>
  <si>
    <t>4.Platz</t>
  </si>
  <si>
    <t>5.Platz</t>
  </si>
  <si>
    <t>7.Platz</t>
  </si>
  <si>
    <t>9.Platz</t>
  </si>
  <si>
    <t>13.Platz</t>
  </si>
  <si>
    <t>S</t>
  </si>
  <si>
    <t>17.Platz</t>
  </si>
  <si>
    <t>25.Platz</t>
  </si>
  <si>
    <t>Platz 1</t>
  </si>
  <si>
    <t>freilos</t>
  </si>
  <si>
    <t>Platz 2</t>
  </si>
  <si>
    <t>Platz 3</t>
  </si>
  <si>
    <t>Platz 4</t>
  </si>
  <si>
    <t>Platz 5</t>
  </si>
  <si>
    <t>Verlierer Platz 3</t>
  </si>
  <si>
    <t>Verlierer Platz 4</t>
  </si>
  <si>
    <t>Finale</t>
  </si>
  <si>
    <t>Gruppe A</t>
  </si>
  <si>
    <t>+Sätze</t>
  </si>
  <si>
    <t>-Sätze</t>
  </si>
  <si>
    <t>Sätzediff</t>
  </si>
  <si>
    <t>+Spiele</t>
  </si>
  <si>
    <t>-Spiele</t>
  </si>
  <si>
    <t>Spielediff.</t>
  </si>
  <si>
    <t>+Punkte</t>
  </si>
  <si>
    <t>-Punkte</t>
  </si>
  <si>
    <t xml:space="preserve">      Begegnungen Gruppe A Round 1</t>
  </si>
  <si>
    <t>Sätze</t>
  </si>
  <si>
    <t>Spiele</t>
  </si>
  <si>
    <t>Platz</t>
  </si>
  <si>
    <t>S.</t>
  </si>
  <si>
    <t>Sets</t>
  </si>
  <si>
    <t>+-</t>
  </si>
  <si>
    <t>Punkte</t>
  </si>
  <si>
    <t>Spieler1</t>
  </si>
  <si>
    <t>:</t>
  </si>
  <si>
    <t>Spieler2</t>
  </si>
  <si>
    <t>Spieler3</t>
  </si>
  <si>
    <t xml:space="preserve">      Begegnungen Gruppe A Round 2</t>
  </si>
  <si>
    <t>Spieler4</t>
  </si>
  <si>
    <t xml:space="preserve">      Begegnungen Gruppe A Round 3</t>
  </si>
  <si>
    <t>Gruppe B</t>
  </si>
  <si>
    <t xml:space="preserve">     Begegnungen Gruppe B Round 1</t>
  </si>
  <si>
    <t>Spieler5</t>
  </si>
  <si>
    <t>Spieler6</t>
  </si>
  <si>
    <t>Spieler7</t>
  </si>
  <si>
    <t xml:space="preserve">     Begegnungen Gruppe B Round 2</t>
  </si>
  <si>
    <t>Spieler8</t>
  </si>
  <si>
    <t xml:space="preserve">     Begegnungen Gruppe B Round 3</t>
  </si>
  <si>
    <t>Gruppe C</t>
  </si>
  <si>
    <t xml:space="preserve">      Begegnungen Gruppe C Round 1</t>
  </si>
  <si>
    <t>Spieler9</t>
  </si>
  <si>
    <t>Spieler10</t>
  </si>
  <si>
    <t>Spieler11</t>
  </si>
  <si>
    <t xml:space="preserve">      Begegnungen Gruppe C Round 2</t>
  </si>
  <si>
    <t>Spieler12</t>
  </si>
  <si>
    <t xml:space="preserve">      Begegnungen Gruppe C Round 3</t>
  </si>
  <si>
    <t>Gruppe D</t>
  </si>
  <si>
    <t xml:space="preserve">     Begegnungen Gruppe D Round 1</t>
  </si>
  <si>
    <t>Team</t>
  </si>
  <si>
    <t>Spieler13</t>
  </si>
  <si>
    <t>Spieler14</t>
  </si>
  <si>
    <t>Spieler15</t>
  </si>
  <si>
    <t xml:space="preserve">     Begegnungen Gruppe D Round 2</t>
  </si>
  <si>
    <t>Spieler16</t>
  </si>
  <si>
    <t xml:space="preserve">     Begegnungen Gruppe D Round 3</t>
  </si>
  <si>
    <t>Begegnungen Gruppe A</t>
  </si>
  <si>
    <t xml:space="preserve"> Sätze</t>
  </si>
  <si>
    <t xml:space="preserve">    Sets</t>
  </si>
  <si>
    <t xml:space="preserve">   Spiele</t>
  </si>
  <si>
    <t>Begegnungen Gruppe B</t>
  </si>
  <si>
    <t>Begegnungen Gruppe C</t>
  </si>
  <si>
    <t>Begegnungen Gruppe D</t>
  </si>
  <si>
    <t>Spieler17</t>
  </si>
  <si>
    <t>Spieler18</t>
  </si>
  <si>
    <t>Spieler19</t>
  </si>
  <si>
    <t>Spieler20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</si>
</sst>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b/>
      <sz val="11"/>
      <name val="Arial Black"/>
      <family val="2"/>
    </font>
    <font>
      <b/>
      <sz val="10"/>
      <name val="Arial"/>
      <family val="2"/>
    </font>
    <font>
      <sz val="8"/>
      <name val="Arial Narrow"/>
      <family val="2"/>
    </font>
    <font>
      <b/>
      <sz val="11"/>
      <name val="Arial"/>
      <family val="2"/>
    </font>
    <font>
      <b/>
      <sz val="11"/>
      <name val="Arial Black"/>
      <family val="2"/>
    </font>
    <font>
      <sz val="11"/>
      <name val="Arial Black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62"/>
        <bgColor indexed="25"/>
      </patternFill>
    </fill>
    <fill>
      <patternFill patternType="solid">
        <fgColor indexed="54"/>
        <bgColor indexed="30"/>
      </patternFill>
    </fill>
    <fill>
      <patternFill patternType="solid">
        <fgColor indexed="17"/>
        <bgColor indexed="11"/>
      </patternFill>
    </fill>
    <fill>
      <patternFill patternType="solid">
        <fgColor indexed="31"/>
        <bgColor indexed="44"/>
      </patternFill>
    </fill>
    <fill>
      <patternFill patternType="solid">
        <fgColor indexed="49"/>
        <bgColor indexed="13"/>
      </patternFill>
    </fill>
    <fill>
      <patternFill patternType="solid">
        <fgColor indexed="27"/>
        <bgColor indexed="42"/>
      </patternFill>
    </fill>
    <fill>
      <patternFill patternType="solid">
        <fgColor indexed="42"/>
        <bgColor indexed="26"/>
      </patternFill>
    </fill>
    <fill>
      <patternFill patternType="solid">
        <fgColor indexed="24"/>
        <bgColor indexed="55"/>
      </patternFill>
    </fill>
    <fill>
      <patternFill patternType="solid">
        <fgColor indexed="13"/>
        <bgColor indexed="9"/>
      </patternFill>
    </fill>
    <fill>
      <patternFill patternType="solid">
        <fgColor indexed="9"/>
        <bgColor indexed="13"/>
      </patternFill>
    </fill>
    <fill>
      <patternFill patternType="solid">
        <fgColor indexed="26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50"/>
        <bgColor indexed="34"/>
      </patternFill>
    </fill>
    <fill>
      <patternFill patternType="solid">
        <fgColor indexed="34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rgb="FF99FF33"/>
        <bgColor rgb="FF99FF33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66FF"/>
        <bgColor rgb="FFFF66FF"/>
      </patternFill>
    </fill>
    <fill>
      <patternFill patternType="solid">
        <fgColor rgb="FFFF9900"/>
        <bgColor rgb="FFFF9900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1" fillId="6" borderId="3" xfId="0" applyFont="1" applyFill="1" applyBorder="1" applyAlignment="1">
      <alignment horizontal="center"/>
    </xf>
    <xf numFmtId="0" fontId="0" fillId="7" borderId="3" xfId="0" applyFill="1" applyBorder="1"/>
    <xf numFmtId="0" fontId="0" fillId="8" borderId="3" xfId="0" applyFill="1" applyBorder="1"/>
    <xf numFmtId="0" fontId="0" fillId="9" borderId="4" xfId="0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11" borderId="3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12" borderId="3" xfId="0" applyFont="1" applyFill="1" applyBorder="1" applyAlignment="1">
      <alignment horizontal="center"/>
    </xf>
    <xf numFmtId="0" fontId="0" fillId="0" borderId="10" xfId="0" applyBorder="1"/>
    <xf numFmtId="0" fontId="0" fillId="13" borderId="3" xfId="0" applyFill="1" applyBorder="1"/>
    <xf numFmtId="0" fontId="0" fillId="14" borderId="3" xfId="0" applyFill="1" applyBorder="1"/>
    <xf numFmtId="0" fontId="0" fillId="0" borderId="11" xfId="0" applyBorder="1"/>
    <xf numFmtId="0" fontId="0" fillId="14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0" fillId="6" borderId="3" xfId="0" applyFill="1" applyBorder="1"/>
    <xf numFmtId="0" fontId="0" fillId="4" borderId="3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4" borderId="3" xfId="0" applyFill="1" applyBorder="1"/>
    <xf numFmtId="0" fontId="0" fillId="11" borderId="3" xfId="0" applyFill="1" applyBorder="1"/>
    <xf numFmtId="0" fontId="6" fillId="17" borderId="3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6" borderId="3" xfId="0" applyFill="1" applyBorder="1" applyAlignment="1">
      <alignment horizontal="center"/>
    </xf>
    <xf numFmtId="0" fontId="0" fillId="20" borderId="3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9" fillId="21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21" borderId="13" xfId="0" applyFont="1" applyFill="1" applyBorder="1" applyAlignment="1">
      <alignment horizontal="center"/>
    </xf>
    <xf numFmtId="0" fontId="11" fillId="22" borderId="13" xfId="0" applyFont="1" applyFill="1" applyBorder="1" applyAlignment="1">
      <alignment horizontal="center"/>
    </xf>
    <xf numFmtId="0" fontId="10" fillId="22" borderId="13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10" fontId="12" fillId="0" borderId="0" xfId="0" applyNumberFormat="1" applyFont="1"/>
    <xf numFmtId="0" fontId="0" fillId="0" borderId="13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23" borderId="13" xfId="0" applyFont="1" applyFill="1" applyBorder="1" applyAlignment="1">
      <alignment horizontal="center"/>
    </xf>
    <xf numFmtId="0" fontId="10" fillId="23" borderId="13" xfId="0" applyFont="1" applyFill="1" applyBorder="1" applyAlignment="1">
      <alignment horizontal="center"/>
    </xf>
    <xf numFmtId="0" fontId="9" fillId="24" borderId="13" xfId="0" applyFont="1" applyFill="1" applyBorder="1" applyAlignment="1">
      <alignment horizontal="center"/>
    </xf>
    <xf numFmtId="0" fontId="10" fillId="24" borderId="13" xfId="0" applyFont="1" applyFill="1" applyBorder="1" applyAlignment="1">
      <alignment horizontal="center"/>
    </xf>
    <xf numFmtId="0" fontId="9" fillId="25" borderId="13" xfId="0" applyFont="1" applyFill="1" applyBorder="1" applyAlignment="1">
      <alignment horizontal="center"/>
    </xf>
    <xf numFmtId="0" fontId="10" fillId="25" borderId="13" xfId="0" applyFont="1" applyFill="1" applyBorder="1" applyAlignment="1">
      <alignment horizontal="center"/>
    </xf>
    <xf numFmtId="0" fontId="10" fillId="21" borderId="13" xfId="0" applyFont="1" applyFill="1" applyBorder="1" applyAlignment="1">
      <alignment horizontal="center"/>
    </xf>
    <xf numFmtId="0" fontId="9" fillId="21" borderId="13" xfId="0" applyFont="1" applyFill="1" applyBorder="1"/>
    <xf numFmtId="0" fontId="9" fillId="21" borderId="13" xfId="0" applyFont="1" applyFill="1" applyBorder="1" applyAlignment="1">
      <alignment horizontal="center"/>
    </xf>
    <xf numFmtId="0" fontId="10" fillId="23" borderId="13" xfId="0" applyFont="1" applyFill="1" applyBorder="1" applyAlignment="1">
      <alignment horizontal="center"/>
    </xf>
    <xf numFmtId="0" fontId="9" fillId="23" borderId="13" xfId="0" applyFont="1" applyFill="1" applyBorder="1"/>
    <xf numFmtId="0" fontId="9" fillId="23" borderId="13" xfId="0" applyFont="1" applyFill="1" applyBorder="1" applyAlignment="1">
      <alignment horizontal="center"/>
    </xf>
    <xf numFmtId="0" fontId="10" fillId="24" borderId="13" xfId="0" applyFont="1" applyFill="1" applyBorder="1" applyAlignment="1">
      <alignment horizontal="center"/>
    </xf>
    <xf numFmtId="0" fontId="9" fillId="24" borderId="13" xfId="0" applyFont="1" applyFill="1" applyBorder="1"/>
    <xf numFmtId="0" fontId="9" fillId="24" borderId="13" xfId="0" applyFont="1" applyFill="1" applyBorder="1" applyAlignment="1">
      <alignment horizontal="center"/>
    </xf>
    <xf numFmtId="0" fontId="10" fillId="25" borderId="13" xfId="0" applyFont="1" applyFill="1" applyBorder="1" applyAlignment="1">
      <alignment horizontal="center"/>
    </xf>
    <xf numFmtId="0" fontId="9" fillId="25" borderId="13" xfId="0" applyFont="1" applyFill="1" applyBorder="1"/>
    <xf numFmtId="0" fontId="9" fillId="25" borderId="1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9FF99"/>
      <rgbColor rgb="00FF0000"/>
      <rgbColor rgb="0000FF66"/>
      <rgbColor rgb="000000FF"/>
      <rgbColor rgb="0099FF66"/>
      <rgbColor rgb="00FF00FF"/>
      <rgbColor rgb="0000FFFF"/>
      <rgbColor rgb="00800000"/>
      <rgbColor rgb="0000CC00"/>
      <rgbColor rgb="00000080"/>
      <rgbColor rgb="00808000"/>
      <rgbColor rgb="00800080"/>
      <rgbColor rgb="00008080"/>
      <rgbColor rgb="0099CC99"/>
      <rgbColor rgb="00808080"/>
      <rgbColor rgb="009999CC"/>
      <rgbColor rgb="00993366"/>
      <rgbColor rgb="00CCFF99"/>
      <rgbColor rgb="00CCFFFF"/>
      <rgbColor rgb="00660066"/>
      <rgbColor rgb="00FF8080"/>
      <rgbColor rgb="000066CC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99FFFF"/>
      <rgbColor rgb="00CCFFCC"/>
      <rgbColor rgb="00FFFF66"/>
      <rgbColor rgb="0099CCCC"/>
      <rgbColor rgb="00FF99CC"/>
      <rgbColor rgb="00CC99FF"/>
      <rgbColor rgb="00FFCC99"/>
      <rgbColor rgb="003366FF"/>
      <rgbColor rgb="0066FF66"/>
      <rgbColor rgb="0066CC00"/>
      <rgbColor rgb="00FFCC00"/>
      <rgbColor rgb="00FF9900"/>
      <rgbColor rgb="00FF6600"/>
      <rgbColor rgb="00336699"/>
      <rgbColor rgb="00969696"/>
      <rgbColor rgb="00003366"/>
      <rgbColor rgb="00339966"/>
      <rgbColor rgb="00003300"/>
      <rgbColor rgb="00333300"/>
      <rgbColor rgb="00993300"/>
      <rgbColor rgb="00993366"/>
      <rgbColor rgb="0066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EC2B-FB69-E047-97E1-5B08579D5F7C}">
  <dimension ref="A1:AH17"/>
  <sheetViews>
    <sheetView topLeftCell="K1" workbookViewId="0">
      <selection activeCell="AF3" sqref="AF3"/>
    </sheetView>
  </sheetViews>
  <sheetFormatPr baseColWidth="10" defaultColWidth="11.5" defaultRowHeight="13" x14ac:dyDescent="0.15"/>
  <cols>
    <col min="1" max="1" width="3.33203125" customWidth="1"/>
    <col min="2" max="2" width="20.33203125" customWidth="1"/>
    <col min="3" max="3" width="3.6640625" customWidth="1"/>
    <col min="4" max="4" width="3.5" customWidth="1"/>
    <col min="5" max="5" width="20.33203125" customWidth="1"/>
    <col min="6" max="7" width="3.5" customWidth="1"/>
    <col min="8" max="8" width="3.33203125" customWidth="1"/>
    <col min="9" max="9" width="20.5" customWidth="1"/>
    <col min="10" max="11" width="3.33203125" customWidth="1"/>
    <col min="12" max="12" width="20.33203125" customWidth="1"/>
    <col min="13" max="15" width="3.33203125" customWidth="1"/>
    <col min="16" max="16" width="20.33203125" customWidth="1"/>
    <col min="17" max="18" width="3.33203125" customWidth="1"/>
    <col min="19" max="19" width="20.33203125" customWidth="1"/>
    <col min="20" max="22" width="3.33203125" customWidth="1"/>
    <col min="23" max="23" width="20.33203125" customWidth="1"/>
    <col min="24" max="25" width="3.33203125" customWidth="1"/>
    <col min="26" max="26" width="20.33203125" customWidth="1"/>
    <col min="27" max="27" width="3.33203125" customWidth="1"/>
    <col min="29" max="29" width="3.33203125" customWidth="1"/>
    <col min="30" max="30" width="20.33203125" customWidth="1"/>
    <col min="34" max="34" width="25.33203125" customWidth="1"/>
  </cols>
  <sheetData>
    <row r="1" spans="1:34" ht="17" x14ac:dyDescent="0.25">
      <c r="B1" s="1"/>
      <c r="E1" s="1"/>
      <c r="I1" s="1"/>
      <c r="L1" s="1"/>
      <c r="S1" s="1"/>
      <c r="W1" s="1"/>
      <c r="AC1" s="2" t="s">
        <v>0</v>
      </c>
      <c r="AD1" s="3" t="s">
        <v>1</v>
      </c>
      <c r="AE1" t="s">
        <v>2</v>
      </c>
      <c r="AG1" s="4" t="s">
        <v>3</v>
      </c>
      <c r="AH1" s="4">
        <f>IF(AA9+AA10=0,0,IF(AA9&gt;AA10,Z9,Z10))</f>
        <v>0</v>
      </c>
    </row>
    <row r="2" spans="1:34" ht="17" x14ac:dyDescent="0.25">
      <c r="B2" s="1"/>
      <c r="E2" s="1"/>
      <c r="I2" s="1"/>
      <c r="L2" s="1"/>
      <c r="P2" s="5"/>
      <c r="S2" s="1"/>
      <c r="W2" s="1"/>
      <c r="AC2" s="6">
        <v>1</v>
      </c>
      <c r="AD2" s="7" t="s">
        <v>4</v>
      </c>
      <c r="AE2" s="8">
        <f t="shared" ref="AE2:AE9" ca="1" si="0">IF(AD2&lt;&gt;"",RAND(),3)</f>
        <v>0.94719911897531506</v>
      </c>
      <c r="AG2" s="9" t="s">
        <v>5</v>
      </c>
      <c r="AH2" s="9">
        <f>IF(AA9+AA10=0,0,IF(AA9&lt;AA10,Z9,Z10))</f>
        <v>0</v>
      </c>
    </row>
    <row r="3" spans="1:34" ht="17" x14ac:dyDescent="0.25">
      <c r="B3" s="1"/>
      <c r="E3" s="1"/>
      <c r="I3" s="1"/>
      <c r="L3" s="1"/>
      <c r="O3" s="10"/>
      <c r="P3" s="11" t="str">
        <f>AD2</f>
        <v>Freilos</v>
      </c>
      <c r="S3" s="1"/>
      <c r="W3" s="1"/>
      <c r="AC3" s="12">
        <v>2</v>
      </c>
      <c r="AD3" s="7" t="s">
        <v>4</v>
      </c>
      <c r="AE3" s="8">
        <f t="shared" ca="1" si="0"/>
        <v>0.76337760415553058</v>
      </c>
      <c r="AG3" s="13" t="s">
        <v>6</v>
      </c>
      <c r="AH3" s="13">
        <f>IF(AA9+AA10=0,0,IF(AA9&lt;AA10,B9,B10))</f>
        <v>0</v>
      </c>
    </row>
    <row r="4" spans="1:34" ht="17" x14ac:dyDescent="0.25">
      <c r="B4" s="1"/>
      <c r="E4" s="1"/>
      <c r="I4" s="5"/>
      <c r="J4" s="5"/>
      <c r="K4" s="5"/>
      <c r="L4" s="5"/>
      <c r="N4" s="14"/>
      <c r="O4" s="10"/>
      <c r="P4" s="11" t="str">
        <f>AD9</f>
        <v>Freilos</v>
      </c>
      <c r="Q4" s="15"/>
      <c r="S4" s="5"/>
      <c r="W4" s="1"/>
      <c r="AC4" s="6">
        <v>3</v>
      </c>
      <c r="AD4" s="7" t="s">
        <v>4</v>
      </c>
      <c r="AE4" s="8">
        <f t="shared" ca="1" si="0"/>
        <v>0.90863691556423687</v>
      </c>
      <c r="AG4" s="16" t="s">
        <v>7</v>
      </c>
      <c r="AH4" s="16">
        <f>IF(D9+D10=0,0,IF(D9&lt;D10,E9,E10))</f>
        <v>0</v>
      </c>
    </row>
    <row r="5" spans="1:34" ht="17" x14ac:dyDescent="0.25">
      <c r="B5" s="1"/>
      <c r="E5" s="1"/>
      <c r="H5" s="10"/>
      <c r="I5" s="17">
        <f>IF(K5+K6=0,0,IF(K5&gt;K6,L5,L6))</f>
        <v>0</v>
      </c>
      <c r="J5" s="18"/>
      <c r="K5" s="10"/>
      <c r="L5" s="17">
        <f>IF(O3+O4=0,0,IF(O3&lt;O4,P3,P4))</f>
        <v>0</v>
      </c>
      <c r="M5" s="18"/>
      <c r="N5" s="19"/>
      <c r="R5" s="20"/>
      <c r="S5" s="17">
        <f>IF(O3+O4=0,0,IF(O3&gt;O4,P3,P4))</f>
        <v>0</v>
      </c>
      <c r="T5" s="10"/>
      <c r="W5" s="1"/>
      <c r="AC5" s="12">
        <v>4</v>
      </c>
      <c r="AD5" s="7" t="s">
        <v>4</v>
      </c>
      <c r="AE5" s="8">
        <f t="shared" ca="1" si="0"/>
        <v>0.35088906336683723</v>
      </c>
      <c r="AG5" s="21" t="s">
        <v>8</v>
      </c>
      <c r="AH5" s="21">
        <f>IF(H5+H6=0,0,IF(H5&lt;H6,I5,I6))</f>
        <v>0</v>
      </c>
    </row>
    <row r="6" spans="1:34" ht="17" x14ac:dyDescent="0.25">
      <c r="B6" s="1"/>
      <c r="E6" s="1"/>
      <c r="G6" s="14"/>
      <c r="H6" s="10"/>
      <c r="I6" s="17">
        <f>IF(T13+T14=0,0,IF(T13&lt;T14,S13,S14))</f>
        <v>0</v>
      </c>
      <c r="K6" s="10"/>
      <c r="L6" s="17">
        <f>IF(O7+O8=0,0,IF(O7&lt;O8,P7,P8))</f>
        <v>0</v>
      </c>
      <c r="N6" s="19"/>
      <c r="Q6" s="22"/>
      <c r="S6" s="17">
        <f>IF(O7+O8=0,0,IF(O7&gt;O8,P7,P8))</f>
        <v>0</v>
      </c>
      <c r="T6" s="10"/>
      <c r="U6" s="15"/>
      <c r="W6" s="1"/>
      <c r="AC6" s="6">
        <v>5</v>
      </c>
      <c r="AD6" s="7" t="s">
        <v>4</v>
      </c>
      <c r="AE6" s="8">
        <f t="shared" ca="1" si="0"/>
        <v>0.2249230772078038</v>
      </c>
      <c r="AG6" s="21" t="s">
        <v>8</v>
      </c>
      <c r="AH6" s="21">
        <f>IF(H13+H14=0,0,IF(H13&lt;H14,I13,I14))</f>
        <v>0</v>
      </c>
    </row>
    <row r="7" spans="1:34" ht="17" x14ac:dyDescent="0.25">
      <c r="B7" s="1"/>
      <c r="E7" s="1"/>
      <c r="G7" s="19"/>
      <c r="I7" s="1"/>
      <c r="L7" s="1"/>
      <c r="N7" s="20"/>
      <c r="O7" s="23"/>
      <c r="P7" s="24" t="str">
        <f>AD4</f>
        <v>Freilos</v>
      </c>
      <c r="Q7" s="25"/>
      <c r="S7" s="1"/>
      <c r="U7" s="22"/>
      <c r="W7" s="1"/>
      <c r="AC7" s="12">
        <v>6</v>
      </c>
      <c r="AD7" s="7" t="s">
        <v>4</v>
      </c>
      <c r="AE7" s="8">
        <f t="shared" ca="1" si="0"/>
        <v>0.37973178696109189</v>
      </c>
      <c r="AG7" s="4" t="s">
        <v>9</v>
      </c>
      <c r="AH7" s="4">
        <f>IF(K5+K6=0,0,IF(K5&lt;K6,L5,L6))</f>
        <v>0</v>
      </c>
    </row>
    <row r="8" spans="1:34" ht="17" x14ac:dyDescent="0.25">
      <c r="B8" s="5"/>
      <c r="C8" s="5"/>
      <c r="D8" s="5"/>
      <c r="E8" s="5"/>
      <c r="G8" s="19"/>
      <c r="I8" s="1"/>
      <c r="L8" s="1"/>
      <c r="O8" s="23"/>
      <c r="P8" s="24" t="str">
        <f>AD7</f>
        <v>Freilos</v>
      </c>
      <c r="S8" s="1"/>
      <c r="U8" s="22"/>
      <c r="W8" s="5"/>
      <c r="AC8" s="6">
        <v>7</v>
      </c>
      <c r="AD8" s="7" t="s">
        <v>4</v>
      </c>
      <c r="AE8" s="8">
        <f t="shared" ca="1" si="0"/>
        <v>6.6688872792966203E-2</v>
      </c>
      <c r="AG8" s="4" t="s">
        <v>9</v>
      </c>
      <c r="AH8" s="4">
        <f>IF(K13+K14=0,0,IF(K13&lt;K14,L13,L14))</f>
        <v>0</v>
      </c>
    </row>
    <row r="9" spans="1:34" x14ac:dyDescent="0.15">
      <c r="A9" s="10"/>
      <c r="B9" s="17">
        <f>IF(D9+D10=0,0,IF(D9&gt;D10,E9,E10))</f>
        <v>0</v>
      </c>
      <c r="C9" s="18"/>
      <c r="D9" s="10"/>
      <c r="E9" s="17">
        <f>IF(H5+H6=0,0,IF(H5&gt;H6,I5,I6))</f>
        <v>0</v>
      </c>
      <c r="F9" s="18"/>
      <c r="G9" s="19"/>
      <c r="I9" s="1"/>
      <c r="L9" s="1"/>
      <c r="S9" s="1"/>
      <c r="U9" s="22"/>
      <c r="V9" s="18"/>
      <c r="W9" s="17">
        <f>IF(T5+T6=0,0,IF(T5&gt;T6,S5,S6))</f>
        <v>0</v>
      </c>
      <c r="X9" s="10"/>
      <c r="Y9" s="18"/>
      <c r="Z9" s="17">
        <f>IF(X9+X10=0,0,IF(X9&gt;X10,W9,W10))</f>
        <v>0</v>
      </c>
      <c r="AA9" s="10"/>
      <c r="AC9" s="12">
        <v>8</v>
      </c>
      <c r="AD9" s="7" t="s">
        <v>4</v>
      </c>
      <c r="AE9" s="8">
        <f t="shared" ca="1" si="0"/>
        <v>0.45095587315290175</v>
      </c>
    </row>
    <row r="10" spans="1:34" x14ac:dyDescent="0.15">
      <c r="A10" s="10"/>
      <c r="B10" s="17">
        <f>IF(X9+X10=0,0,IF(X9&lt;X10,W9,W10))</f>
        <v>0</v>
      </c>
      <c r="D10" s="10"/>
      <c r="E10" s="17">
        <f>IF(H13+H14=0,0,IF(H13&gt;H14,I13,I14))</f>
        <v>0</v>
      </c>
      <c r="G10" s="19"/>
      <c r="I10" s="1"/>
      <c r="L10" s="1"/>
      <c r="S10" s="1"/>
      <c r="U10" s="22"/>
      <c r="W10" s="17">
        <f>IF(T13+T14=0,0,IF(T13&gt;T14,S13,S14))</f>
        <v>0</v>
      </c>
      <c r="X10" s="10"/>
      <c r="Z10" s="17">
        <f>IF(A9+A10=0,0,IF(A9&gt;A10,B9,B10))</f>
        <v>0</v>
      </c>
      <c r="AA10" s="10"/>
    </row>
    <row r="11" spans="1:34" x14ac:dyDescent="0.15">
      <c r="B11" s="1"/>
      <c r="E11" s="1"/>
      <c r="G11" s="19"/>
      <c r="I11" s="1"/>
      <c r="L11" s="1"/>
      <c r="O11" s="10"/>
      <c r="P11" s="11" t="str">
        <f>AD6</f>
        <v>Freilos</v>
      </c>
      <c r="S11" s="1"/>
      <c r="U11" s="22"/>
      <c r="W11" s="1"/>
    </row>
    <row r="12" spans="1:34" x14ac:dyDescent="0.15">
      <c r="B12" s="1"/>
      <c r="E12" s="1"/>
      <c r="G12" s="19"/>
      <c r="I12" s="1"/>
      <c r="L12" s="1"/>
      <c r="N12" s="14"/>
      <c r="O12" s="10"/>
      <c r="P12" s="11" t="str">
        <f>AD5</f>
        <v>Freilos</v>
      </c>
      <c r="Q12" s="15"/>
      <c r="S12" s="1"/>
      <c r="U12" s="22"/>
      <c r="W12" s="1"/>
    </row>
    <row r="13" spans="1:34" x14ac:dyDescent="0.15">
      <c r="B13" s="1"/>
      <c r="E13" s="1"/>
      <c r="G13" s="20"/>
      <c r="H13" s="23"/>
      <c r="I13" s="26">
        <f>IF(K13+K14=0,0,IF(K13&gt;K14,L13,L14))</f>
        <v>0</v>
      </c>
      <c r="J13" s="18"/>
      <c r="K13" s="23"/>
      <c r="L13" s="26">
        <f>IF(O11+O12=0,0,IF(O11&lt;O12,P11,P12))</f>
        <v>0</v>
      </c>
      <c r="M13" s="18"/>
      <c r="N13" s="19"/>
      <c r="R13" s="20"/>
      <c r="S13" s="26">
        <f>IF(O11+O12=0,0,IF(O11&gt;O12,P11,P12))</f>
        <v>0</v>
      </c>
      <c r="T13" s="23"/>
      <c r="U13" s="25"/>
      <c r="W13" s="1"/>
    </row>
    <row r="14" spans="1:34" x14ac:dyDescent="0.15">
      <c r="B14" s="1"/>
      <c r="E14" s="1"/>
      <c r="H14" s="23"/>
      <c r="I14" s="26">
        <f>IF(T5+T6=0,0,IF(T5&lt;T6,S5,S6))</f>
        <v>0</v>
      </c>
      <c r="K14" s="23"/>
      <c r="L14" s="26">
        <f>IF(O15+O16=0,0,IF(O15&lt;O16,P15,P16))</f>
        <v>0</v>
      </c>
      <c r="N14" s="19"/>
      <c r="Q14" s="22"/>
      <c r="S14" s="26">
        <f>IF(O15+O16=0,0,IF(O15&gt;O16,P15,P16))</f>
        <v>0</v>
      </c>
      <c r="T14" s="23"/>
      <c r="W14" s="1"/>
    </row>
    <row r="15" spans="1:34" x14ac:dyDescent="0.15">
      <c r="B15" s="1"/>
      <c r="E15" s="1"/>
      <c r="I15" s="1"/>
      <c r="L15" s="1"/>
      <c r="N15" s="20"/>
      <c r="O15" s="23"/>
      <c r="P15" s="24" t="str">
        <f>AD8</f>
        <v>Freilos</v>
      </c>
      <c r="Q15" s="25"/>
      <c r="S15" s="1"/>
      <c r="W15" s="1"/>
    </row>
    <row r="16" spans="1:34" x14ac:dyDescent="0.15">
      <c r="B16" s="1"/>
      <c r="E16" s="1"/>
      <c r="I16" s="1"/>
      <c r="L16" s="1"/>
      <c r="O16" s="23"/>
      <c r="P16" s="24" t="str">
        <f>AD3</f>
        <v>Freilos</v>
      </c>
      <c r="S16" s="1"/>
      <c r="W16" s="1"/>
    </row>
    <row r="17" spans="2:23" x14ac:dyDescent="0.15">
      <c r="B17" s="1"/>
      <c r="E17" s="1"/>
      <c r="I17" s="1"/>
      <c r="L17" s="1"/>
      <c r="S17" s="1"/>
      <c r="W17" s="1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&amp;CSeite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992C-31FF-6246-B26C-49F45804CBAE}">
  <dimension ref="A1:AR32"/>
  <sheetViews>
    <sheetView topLeftCell="Z1" workbookViewId="0">
      <selection activeCell="AQ24" sqref="AQ24"/>
    </sheetView>
  </sheetViews>
  <sheetFormatPr baseColWidth="10" defaultColWidth="20.5" defaultRowHeight="13" x14ac:dyDescent="0.15"/>
  <cols>
    <col min="1" max="1" width="3.33203125" customWidth="1"/>
    <col min="2" max="2" width="20.5" style="1"/>
    <col min="3" max="4" width="3.33203125" customWidth="1"/>
    <col min="5" max="5" width="20.5" style="1"/>
    <col min="6" max="8" width="3.33203125" customWidth="1"/>
    <col min="9" max="9" width="20.5" style="1"/>
    <col min="10" max="11" width="3.33203125" customWidth="1"/>
    <col min="12" max="12" width="20.5" style="1"/>
    <col min="13" max="13" width="3.33203125" customWidth="1"/>
    <col min="14" max="14" width="3.1640625" customWidth="1"/>
    <col min="15" max="15" width="3.33203125" customWidth="1"/>
    <col min="16" max="16" width="20.5" style="1"/>
    <col min="17" max="18" width="3.33203125" customWidth="1"/>
    <col min="19" max="19" width="20.5" style="1"/>
    <col min="20" max="22" width="3.33203125" customWidth="1"/>
    <col min="24" max="25" width="3.33203125" customWidth="1"/>
    <col min="26" max="26" width="20.5" style="1"/>
    <col min="27" max="29" width="3.33203125" customWidth="1"/>
    <col min="30" max="30" width="20.5" style="1"/>
    <col min="31" max="33" width="3.33203125" customWidth="1"/>
    <col min="34" max="34" width="20.5" style="1"/>
    <col min="35" max="36" width="3.33203125" customWidth="1"/>
    <col min="37" max="37" width="20.5" style="1"/>
    <col min="38" max="40" width="3.33203125" customWidth="1"/>
    <col min="42" max="42" width="5.1640625" customWidth="1"/>
  </cols>
  <sheetData>
    <row r="1" spans="2:44" ht="14" x14ac:dyDescent="0.15">
      <c r="AN1" s="2" t="s">
        <v>0</v>
      </c>
      <c r="AO1" s="3" t="s">
        <v>1</v>
      </c>
      <c r="AP1" t="s">
        <v>2</v>
      </c>
      <c r="AQ1" s="27"/>
      <c r="AR1" s="27"/>
    </row>
    <row r="2" spans="2:44" ht="17" x14ac:dyDescent="0.25">
      <c r="W2" s="5"/>
      <c r="AN2" s="6">
        <v>1</v>
      </c>
      <c r="AO2" s="7" t="s">
        <v>4</v>
      </c>
      <c r="AP2" s="8">
        <f t="shared" ref="AP2:AP17" ca="1" si="0">IF(AO2&lt;&gt;"",RAND(),3)</f>
        <v>0.17467827501083055</v>
      </c>
      <c r="AQ2" s="4" t="s">
        <v>3</v>
      </c>
      <c r="AR2" s="4">
        <f>IF(AL17+AL18=0,0,IF(AL17&gt;AL18,AK17,AK18))</f>
        <v>0</v>
      </c>
    </row>
    <row r="3" spans="2:44" ht="17" x14ac:dyDescent="0.25">
      <c r="V3" s="10"/>
      <c r="W3" s="11" t="str">
        <f>AO2</f>
        <v>Freilos</v>
      </c>
      <c r="AN3" s="12">
        <v>2</v>
      </c>
      <c r="AO3" s="7" t="s">
        <v>4</v>
      </c>
      <c r="AP3" s="8">
        <f t="shared" ca="1" si="0"/>
        <v>0.93514626346725149</v>
      </c>
      <c r="AQ3" s="9" t="s">
        <v>5</v>
      </c>
      <c r="AR3" s="9">
        <f>IF(AL17+AL18=0,0,IF(AL17&lt;AL18,AK17,AK18))</f>
        <v>0</v>
      </c>
    </row>
    <row r="4" spans="2:44" ht="17" x14ac:dyDescent="0.25">
      <c r="P4" s="5"/>
      <c r="Q4" s="5"/>
      <c r="R4" s="5"/>
      <c r="S4" s="5"/>
      <c r="U4" s="14"/>
      <c r="V4" s="10"/>
      <c r="W4" s="11" t="str">
        <f>AO10</f>
        <v>Freilos</v>
      </c>
      <c r="X4" s="15"/>
      <c r="Z4" s="5"/>
      <c r="AN4" s="6">
        <v>3</v>
      </c>
      <c r="AO4" s="7" t="s">
        <v>4</v>
      </c>
      <c r="AP4" s="8">
        <f t="shared" ca="1" si="0"/>
        <v>0.9382266224027499</v>
      </c>
      <c r="AQ4" s="13" t="s">
        <v>6</v>
      </c>
      <c r="AR4" s="13">
        <f>IF(A17+A18=0,0,IF(A17&lt;A18,B17,B18))</f>
        <v>0</v>
      </c>
    </row>
    <row r="5" spans="2:44" ht="17" x14ac:dyDescent="0.25">
      <c r="O5" s="10"/>
      <c r="P5" s="17">
        <f>IF(R5+R6=0,0,IF(R5&gt;R6,S5,S6))</f>
        <v>0</v>
      </c>
      <c r="Q5" s="18"/>
      <c r="R5" s="10"/>
      <c r="S5" s="17">
        <f>IF(V3+V4=0,0,IF(V3&lt;V4,W3,W4))</f>
        <v>0</v>
      </c>
      <c r="T5" s="18"/>
      <c r="U5" s="19"/>
      <c r="Y5" s="20"/>
      <c r="Z5" s="17">
        <f>IF(V3+V4=0,0,IF(V3&gt;V4,W3,W4))</f>
        <v>0</v>
      </c>
      <c r="AA5" s="10"/>
      <c r="AN5" s="12">
        <v>4</v>
      </c>
      <c r="AO5" s="7" t="s">
        <v>4</v>
      </c>
      <c r="AP5" s="8">
        <f t="shared" ca="1" si="0"/>
        <v>0.9409003789652205</v>
      </c>
      <c r="AQ5" s="16" t="s">
        <v>7</v>
      </c>
      <c r="AR5" s="16">
        <f>IF(D17+D18=0,0,IF(D17&lt;D18,E17,E18))</f>
        <v>0</v>
      </c>
    </row>
    <row r="6" spans="2:44" ht="17" x14ac:dyDescent="0.25">
      <c r="N6" s="14"/>
      <c r="O6" s="10"/>
      <c r="P6" s="17">
        <f>IF(AA13+AA14=0,0,IF(AA13&lt;AA14,Z13,Z14))</f>
        <v>0</v>
      </c>
      <c r="R6" s="10"/>
      <c r="S6" s="17">
        <f>IF(V7+V8=0,0,IF(V7&lt;V8,W7,W8))</f>
        <v>0</v>
      </c>
      <c r="U6" s="19"/>
      <c r="X6" s="22"/>
      <c r="Z6" s="17">
        <f>IF(V7+V8=0,0,IF(V7&gt;V8,W7,W8))</f>
        <v>0</v>
      </c>
      <c r="AA6" s="10"/>
      <c r="AB6" s="15"/>
      <c r="AN6" s="6">
        <v>5</v>
      </c>
      <c r="AO6" s="7" t="s">
        <v>4</v>
      </c>
      <c r="AP6" s="8">
        <f t="shared" ca="1" si="0"/>
        <v>0.3460927506166489</v>
      </c>
      <c r="AQ6" s="21" t="s">
        <v>8</v>
      </c>
      <c r="AR6" s="21">
        <f>IF(H9+H10=0,0,IF(H9&lt;H10,I9,I10))</f>
        <v>0</v>
      </c>
    </row>
    <row r="7" spans="2:44" ht="17" x14ac:dyDescent="0.25">
      <c r="N7" s="19"/>
      <c r="U7" s="20"/>
      <c r="V7" s="23"/>
      <c r="W7" s="24" t="str">
        <f>AO6</f>
        <v>Freilos</v>
      </c>
      <c r="X7" s="25"/>
      <c r="AB7" s="22"/>
      <c r="AN7" s="12">
        <v>6</v>
      </c>
      <c r="AO7" s="7" t="s">
        <v>4</v>
      </c>
      <c r="AP7" s="8">
        <f t="shared" ca="1" si="0"/>
        <v>0.55257362294454071</v>
      </c>
      <c r="AQ7" s="21" t="s">
        <v>8</v>
      </c>
      <c r="AR7" s="21">
        <f>IF(H25+H26=0,0,IF(H25&lt;H26,I25,I26))</f>
        <v>0</v>
      </c>
    </row>
    <row r="8" spans="2:44" ht="17" x14ac:dyDescent="0.25">
      <c r="I8" s="5"/>
      <c r="J8" s="5"/>
      <c r="K8" s="5"/>
      <c r="L8" s="5"/>
      <c r="N8" s="19"/>
      <c r="V8" s="23"/>
      <c r="W8" s="24" t="str">
        <f>AO14</f>
        <v>Freilos</v>
      </c>
      <c r="AB8" s="22"/>
      <c r="AD8" s="5"/>
      <c r="AN8" s="6">
        <v>7</v>
      </c>
      <c r="AO8" s="7" t="s">
        <v>4</v>
      </c>
      <c r="AP8" s="8">
        <f t="shared" ca="1" si="0"/>
        <v>0.54453631798527735</v>
      </c>
      <c r="AQ8" s="4" t="s">
        <v>9</v>
      </c>
      <c r="AR8" s="4">
        <f>IF(K9+K10=0,0,IF(K9&lt;K10,L9,L10))</f>
        <v>0</v>
      </c>
    </row>
    <row r="9" spans="2:44" ht="17" x14ac:dyDescent="0.25">
      <c r="H9" s="10"/>
      <c r="I9" s="17">
        <f>IF(K9+K10=0,0,IF(K9&gt;K10,L9,L10))</f>
        <v>0</v>
      </c>
      <c r="J9" s="18"/>
      <c r="K9" s="10"/>
      <c r="L9" s="17">
        <f>IF(O5+O6=0,0,IF(O5&gt;O6,P5,P6))</f>
        <v>0</v>
      </c>
      <c r="M9" s="18"/>
      <c r="N9" s="19"/>
      <c r="AB9" s="22"/>
      <c r="AC9" s="18"/>
      <c r="AD9" s="17">
        <f>IF(AA5+AA6=0,0,IF(AA5&gt;AA6,Z5,Z6))</f>
        <v>0</v>
      </c>
      <c r="AE9" s="10"/>
      <c r="AN9" s="12">
        <v>8</v>
      </c>
      <c r="AO9" s="7" t="s">
        <v>4</v>
      </c>
      <c r="AP9" s="8">
        <f t="shared" ca="1" si="0"/>
        <v>0.93889978232670646</v>
      </c>
      <c r="AQ9" s="4" t="s">
        <v>9</v>
      </c>
      <c r="AR9" s="4">
        <f>IF(K25+K25=0,0,IF(K25&lt;K26,L25,L26))</f>
        <v>0</v>
      </c>
    </row>
    <row r="10" spans="2:44" ht="17" x14ac:dyDescent="0.25">
      <c r="G10" s="14"/>
      <c r="H10" s="10"/>
      <c r="I10" s="17">
        <f>IF(AE25+AE25=0,0,IF(AE25&lt;AE26,AD25,AD26))</f>
        <v>0</v>
      </c>
      <c r="K10" s="10"/>
      <c r="L10" s="17">
        <f>IF(O13+O14=0,0,IF(O13&gt;O14,P13,P14))</f>
        <v>0</v>
      </c>
      <c r="N10" s="19"/>
      <c r="AB10" s="22"/>
      <c r="AD10" s="17">
        <f>IF(AA13+AA14=0,0,IF(AA13&gt;AA14,Z13,Z14))</f>
        <v>0</v>
      </c>
      <c r="AE10" s="10"/>
      <c r="AF10" s="15"/>
      <c r="AN10" s="6">
        <v>9</v>
      </c>
      <c r="AO10" s="7" t="s">
        <v>4</v>
      </c>
      <c r="AP10" s="8">
        <f t="shared" ca="1" si="0"/>
        <v>0.62335165372669166</v>
      </c>
      <c r="AQ10" s="28" t="s">
        <v>10</v>
      </c>
      <c r="AR10" s="28">
        <f>IF(O5+O6=0,0,IF(O5&lt;O6,P5,P6))</f>
        <v>0</v>
      </c>
    </row>
    <row r="11" spans="2:44" ht="17" x14ac:dyDescent="0.25">
      <c r="G11" s="19"/>
      <c r="N11" s="19"/>
      <c r="V11" s="10"/>
      <c r="W11" s="11" t="str">
        <f>AO8</f>
        <v>Freilos</v>
      </c>
      <c r="AB11" s="22"/>
      <c r="AF11" s="22"/>
      <c r="AN11" s="12">
        <v>10</v>
      </c>
      <c r="AO11" s="7" t="s">
        <v>4</v>
      </c>
      <c r="AP11" s="8">
        <f t="shared" ca="1" si="0"/>
        <v>0.12039094970484343</v>
      </c>
      <c r="AQ11" s="28" t="s">
        <v>10</v>
      </c>
      <c r="AR11" s="28">
        <f>IF(O13+O14=0,0,IF(O13&lt;O14,P13,P14))</f>
        <v>0</v>
      </c>
    </row>
    <row r="12" spans="2:44" ht="17" x14ac:dyDescent="0.25">
      <c r="G12" s="19"/>
      <c r="N12" s="19"/>
      <c r="U12" s="14"/>
      <c r="V12" s="10"/>
      <c r="W12" s="11" t="str">
        <f>AO12</f>
        <v>Freilos</v>
      </c>
      <c r="X12" s="15"/>
      <c r="AB12" s="22"/>
      <c r="AF12" s="22"/>
      <c r="AN12" s="6">
        <v>11</v>
      </c>
      <c r="AO12" s="7" t="s">
        <v>4</v>
      </c>
      <c r="AP12" s="8">
        <f t="shared" ca="1" si="0"/>
        <v>0.85999355362801033</v>
      </c>
      <c r="AQ12" s="28" t="s">
        <v>10</v>
      </c>
      <c r="AR12" s="28">
        <f>IF(O21+O22=0,0,IF(O21&lt;O22,P21,P22))</f>
        <v>0</v>
      </c>
    </row>
    <row r="13" spans="2:44" ht="17" x14ac:dyDescent="0.25">
      <c r="G13" s="19"/>
      <c r="N13" s="20"/>
      <c r="O13" s="23"/>
      <c r="P13" s="26">
        <f>IF(R13+R14=0,0,IF(R13&gt;R14,S13,S14))</f>
        <v>0</v>
      </c>
      <c r="Q13" s="18"/>
      <c r="R13" s="23"/>
      <c r="S13" s="26">
        <f>IF(V11+V12=0,0,IF(V11&lt;V12,W11,W12))</f>
        <v>0</v>
      </c>
      <c r="T13" s="18"/>
      <c r="U13" s="19"/>
      <c r="Y13" s="20"/>
      <c r="Z13" s="26">
        <f>IF(V11+V12=0,0,IF(V11&gt;V12,W11,W12))</f>
        <v>0</v>
      </c>
      <c r="AA13" s="23"/>
      <c r="AB13" s="25"/>
      <c r="AF13" s="22"/>
      <c r="AN13" s="12">
        <v>12</v>
      </c>
      <c r="AO13" s="7" t="s">
        <v>4</v>
      </c>
      <c r="AP13" s="8">
        <f t="shared" ca="1" si="0"/>
        <v>0.1501491842379622</v>
      </c>
      <c r="AQ13" s="28" t="s">
        <v>10</v>
      </c>
      <c r="AR13" s="28">
        <f>IF(O29+O30=0,0,IF(O29&lt;O30,P29,P30))</f>
        <v>0</v>
      </c>
    </row>
    <row r="14" spans="2:44" ht="17" x14ac:dyDescent="0.25">
      <c r="G14" s="19"/>
      <c r="O14" s="23"/>
      <c r="P14" s="26">
        <f>IF(AA5+AA6=0,0,IF(AA5&lt;AA6,Z5,Z6))</f>
        <v>0</v>
      </c>
      <c r="R14" s="23"/>
      <c r="S14" s="26">
        <f>IF(V15+V16=0,0,IF(V15&lt;V16,W15,W16))</f>
        <v>0</v>
      </c>
      <c r="U14" s="19"/>
      <c r="X14" s="22"/>
      <c r="Z14" s="26">
        <f>IF(V15+V16=0,0,IF(V15&gt;V16,W15,W16))</f>
        <v>0</v>
      </c>
      <c r="AA14" s="23"/>
      <c r="AF14" s="22"/>
      <c r="AN14" s="6">
        <v>13</v>
      </c>
      <c r="AO14" s="7" t="s">
        <v>4</v>
      </c>
      <c r="AP14" s="8">
        <f t="shared" ca="1" si="0"/>
        <v>0.78251202490332239</v>
      </c>
      <c r="AQ14" s="29" t="s">
        <v>11</v>
      </c>
      <c r="AR14" s="29">
        <f>IF(R5+R6=0,0,IF(R5&lt;R6,S5,S6))</f>
        <v>0</v>
      </c>
    </row>
    <row r="15" spans="2:44" ht="17" x14ac:dyDescent="0.25">
      <c r="G15" s="19"/>
      <c r="U15" s="20"/>
      <c r="V15" s="23"/>
      <c r="W15" s="24" t="str">
        <f>AO4</f>
        <v>Freilos</v>
      </c>
      <c r="X15" s="25"/>
      <c r="AF15" s="22"/>
      <c r="AN15" s="12">
        <v>14</v>
      </c>
      <c r="AO15" s="7" t="s">
        <v>4</v>
      </c>
      <c r="AP15" s="8">
        <f t="shared" ca="1" si="0"/>
        <v>0.84393117465633605</v>
      </c>
      <c r="AQ15" s="29" t="s">
        <v>11</v>
      </c>
      <c r="AR15" s="29">
        <f>IF(R13+R14=0,0,IF(R13&lt;R14,S13,S14))</f>
        <v>0</v>
      </c>
    </row>
    <row r="16" spans="2:44" ht="17" x14ac:dyDescent="0.25">
      <c r="B16" s="5"/>
      <c r="C16" s="5"/>
      <c r="D16" s="5"/>
      <c r="E16" s="5"/>
      <c r="G16" s="19"/>
      <c r="V16" s="23"/>
      <c r="W16" s="24" t="str">
        <f>AO16</f>
        <v>Freilos</v>
      </c>
      <c r="AF16" s="22"/>
      <c r="AH16" s="5"/>
      <c r="AK16" s="27"/>
      <c r="AN16" s="6">
        <v>15</v>
      </c>
      <c r="AO16" s="7" t="s">
        <v>4</v>
      </c>
      <c r="AP16" s="8">
        <f t="shared" ca="1" si="0"/>
        <v>0.92724852697253624</v>
      </c>
      <c r="AQ16" s="29" t="s">
        <v>11</v>
      </c>
      <c r="AR16" s="29">
        <f>IF(R21+R22=0,0,IF(R21&lt;R22,S21,S22))</f>
        <v>0</v>
      </c>
    </row>
    <row r="17" spans="1:44" ht="17" x14ac:dyDescent="0.25">
      <c r="A17" s="30"/>
      <c r="B17" s="31">
        <f>IF(D17+D18=0,0,IF(D17&gt;D18,E17,E18))</f>
        <v>0</v>
      </c>
      <c r="C17" s="25"/>
      <c r="D17" s="30"/>
      <c r="E17" s="32">
        <f>IF(H9+H10=0,0,IF(H9&gt;H10,I9,I10))</f>
        <v>0</v>
      </c>
      <c r="F17" s="25"/>
      <c r="AG17" s="20"/>
      <c r="AH17" s="32">
        <f>IF(AE9+AE10=0,0,IF(AE9&gt;AE10,AD9,AD10))</f>
        <v>0</v>
      </c>
      <c r="AI17" s="30"/>
      <c r="AJ17" s="18"/>
      <c r="AK17" s="31">
        <f>IF(AI17+AI18=0,0,IF(AI17&gt;AI18,AH17,AH18))</f>
        <v>0</v>
      </c>
      <c r="AL17" s="30"/>
      <c r="AN17" s="12">
        <v>16</v>
      </c>
      <c r="AO17" s="7" t="s">
        <v>4</v>
      </c>
      <c r="AP17" s="8">
        <f t="shared" ca="1" si="0"/>
        <v>0.94299090903114091</v>
      </c>
      <c r="AQ17" s="29" t="s">
        <v>11</v>
      </c>
      <c r="AR17" s="29">
        <f>IF(R29+R30=0,0,IF(R29&lt;R30,S29,S30))</f>
        <v>0</v>
      </c>
    </row>
    <row r="18" spans="1:44" x14ac:dyDescent="0.15">
      <c r="A18" s="30"/>
      <c r="B18" s="31">
        <f>IF(AI17+AI18=0,0,IF(AI17&lt;AI18,AH17,AH18))</f>
        <v>0</v>
      </c>
      <c r="D18" s="30"/>
      <c r="E18" s="32">
        <f>IF(H25+H25=0,0,IF(H25&gt;H26,I25,I26))</f>
        <v>0</v>
      </c>
      <c r="G18" s="19"/>
      <c r="AF18" s="22"/>
      <c r="AH18" s="32">
        <f>IF(AE25+AE26=0,0,IF(AE25&gt;AE26,AD25,AD26))</f>
        <v>0</v>
      </c>
      <c r="AI18" s="30"/>
      <c r="AK18" s="31">
        <f>IF(A17+A18=0,0,IF(A17&gt;A18,B17,B18))</f>
        <v>0</v>
      </c>
      <c r="AL18" s="30"/>
    </row>
    <row r="19" spans="1:44" ht="14" x14ac:dyDescent="0.15">
      <c r="B19" s="27"/>
      <c r="E19" s="27"/>
      <c r="G19" s="19"/>
      <c r="V19" s="10"/>
      <c r="W19" s="11" t="str">
        <f>AO3</f>
        <v>Freilos</v>
      </c>
      <c r="AF19" s="22"/>
    </row>
    <row r="20" spans="1:44" x14ac:dyDescent="0.15">
      <c r="G20" s="19"/>
      <c r="U20" s="14"/>
      <c r="V20" s="10"/>
      <c r="W20" s="11" t="str">
        <f>AO11</f>
        <v>Freilos</v>
      </c>
      <c r="X20" s="15"/>
      <c r="AF20" s="22"/>
    </row>
    <row r="21" spans="1:44" x14ac:dyDescent="0.15">
      <c r="G21" s="19"/>
      <c r="O21" s="10"/>
      <c r="P21" s="17">
        <f>IF(R21+R22=0,0,IF(R21&gt;R22,S21,S22))</f>
        <v>0</v>
      </c>
      <c r="Q21" s="18"/>
      <c r="R21" s="10"/>
      <c r="S21" s="17">
        <f>IF(V19+V20=0,0,IF(V19&lt;V20,W19,W20))</f>
        <v>0</v>
      </c>
      <c r="T21" s="18"/>
      <c r="U21" s="19"/>
      <c r="Y21" s="20"/>
      <c r="Z21" s="17">
        <f>IF(V19+V20=0,0,IF(V19&gt;V20,W19,W20))</f>
        <v>0</v>
      </c>
      <c r="AA21" s="10"/>
      <c r="AF21" s="22"/>
    </row>
    <row r="22" spans="1:44" x14ac:dyDescent="0.15">
      <c r="G22" s="19"/>
      <c r="N22" s="14"/>
      <c r="O22" s="10"/>
      <c r="P22" s="17">
        <f>IF(AA29+AA30=0,0,IF(AA29&lt;AA30,Z29,Z30))</f>
        <v>0</v>
      </c>
      <c r="R22" s="10"/>
      <c r="S22" s="17">
        <f>IF(V23+V24=0,0,IF(V23&lt;V24,W23,W24))</f>
        <v>0</v>
      </c>
      <c r="U22" s="19"/>
      <c r="X22" s="22"/>
      <c r="Z22" s="17">
        <f>IF(V23+V24=0,0,IF(V23&gt;V24,W23,W24))</f>
        <v>0</v>
      </c>
      <c r="AA22" s="10"/>
      <c r="AB22" s="15"/>
      <c r="AF22" s="22"/>
    </row>
    <row r="23" spans="1:44" x14ac:dyDescent="0.15">
      <c r="G23" s="19"/>
      <c r="N23" s="19"/>
      <c r="U23" s="20"/>
      <c r="V23" s="23"/>
      <c r="W23" s="24" t="str">
        <f>AO7</f>
        <v>Freilos</v>
      </c>
      <c r="X23" s="25"/>
      <c r="AB23" s="22"/>
      <c r="AF23" s="22"/>
    </row>
    <row r="24" spans="1:44" x14ac:dyDescent="0.15">
      <c r="G24" s="19"/>
      <c r="N24" s="19"/>
      <c r="V24" s="23"/>
      <c r="W24" s="24" t="str">
        <f>AO15</f>
        <v>Freilos</v>
      </c>
      <c r="AB24" s="22"/>
      <c r="AF24" s="22"/>
    </row>
    <row r="25" spans="1:44" x14ac:dyDescent="0.15">
      <c r="G25" s="20"/>
      <c r="H25" s="23"/>
      <c r="I25" s="26">
        <f>IF(K25+K25=0,0,IF(K25&gt;K26,L25,L26))</f>
        <v>0</v>
      </c>
      <c r="J25" s="18"/>
      <c r="K25" s="23"/>
      <c r="L25" s="26">
        <f>IF(O21+O22=0,0,IF(O21&gt;O22,P21,P22))</f>
        <v>0</v>
      </c>
      <c r="M25" s="18"/>
      <c r="N25" s="19"/>
      <c r="AB25" s="22"/>
      <c r="AC25" s="18"/>
      <c r="AD25" s="26">
        <f>IF(AA21+AA22=0,0,IF(AA21&gt;AA22,Z21,Z22))</f>
        <v>0</v>
      </c>
      <c r="AE25" s="23"/>
      <c r="AF25" s="25"/>
    </row>
    <row r="26" spans="1:44" x14ac:dyDescent="0.15">
      <c r="H26" s="23"/>
      <c r="I26" s="26">
        <f>IF(AE9+AE10=0,0,IF(AE9&lt;AE10,AD9,AD10))</f>
        <v>0</v>
      </c>
      <c r="K26" s="23"/>
      <c r="L26" s="26">
        <f>IF(O29+O30=0,0,IF(O29&gt;O30,P29,P30))</f>
        <v>0</v>
      </c>
      <c r="N26" s="19"/>
      <c r="AB26" s="22"/>
      <c r="AD26" s="26">
        <f>IF(AA29+AA30=0,0,IF(AA29&gt;AA30,Z29,Z30))</f>
        <v>0</v>
      </c>
      <c r="AE26" s="23"/>
    </row>
    <row r="27" spans="1:44" x14ac:dyDescent="0.15">
      <c r="N27" s="19"/>
      <c r="V27" s="10"/>
      <c r="W27" s="11" t="str">
        <f>AO9</f>
        <v>Freilos</v>
      </c>
      <c r="AB27" s="22"/>
    </row>
    <row r="28" spans="1:44" x14ac:dyDescent="0.15">
      <c r="N28" s="19"/>
      <c r="U28" s="14"/>
      <c r="V28" s="10"/>
      <c r="W28" s="11" t="str">
        <f>AO13</f>
        <v>Freilos</v>
      </c>
      <c r="X28" s="15"/>
      <c r="AB28" s="22"/>
    </row>
    <row r="29" spans="1:44" x14ac:dyDescent="0.15">
      <c r="N29" s="20"/>
      <c r="O29" s="23"/>
      <c r="P29" s="26">
        <f>IF(R29+R30=0,0,IF(R29&gt;R30,S29,S30))</f>
        <v>0</v>
      </c>
      <c r="Q29" s="18"/>
      <c r="R29" s="23"/>
      <c r="S29" s="26">
        <f>IF(V27+V28=0,0,IF(V27&lt;V28,W27,W28))</f>
        <v>0</v>
      </c>
      <c r="T29" s="18"/>
      <c r="U29" s="19"/>
      <c r="Y29" s="20"/>
      <c r="Z29" s="26">
        <f>IF(V27+V28=0,0,IF(V27&gt;V28,W27,W28))</f>
        <v>0</v>
      </c>
      <c r="AA29" s="23"/>
      <c r="AB29" s="25"/>
    </row>
    <row r="30" spans="1:44" x14ac:dyDescent="0.15">
      <c r="O30" s="23"/>
      <c r="P30" s="26">
        <f>IF(AA21+AA22=0,0,IF(AA21&lt;AA22,Z21,Z22))</f>
        <v>0</v>
      </c>
      <c r="R30" s="23"/>
      <c r="S30" s="26">
        <f>IF(V31+V31=0,0,IF(V31&lt;V32,W31,W32))</f>
        <v>0</v>
      </c>
      <c r="U30" s="19"/>
      <c r="X30" s="22"/>
      <c r="Z30" s="26">
        <f>IF(V31+V31=0,0,IF(V31&gt;V32,W31,W32))</f>
        <v>0</v>
      </c>
      <c r="AA30" s="23"/>
    </row>
    <row r="31" spans="1:44" x14ac:dyDescent="0.15">
      <c r="U31" s="20"/>
      <c r="V31" s="23"/>
      <c r="W31" s="24" t="str">
        <f>AO5</f>
        <v>Freilos</v>
      </c>
      <c r="X31" s="25"/>
    </row>
    <row r="32" spans="1:44" x14ac:dyDescent="0.15">
      <c r="V32" s="23"/>
      <c r="W32" s="24" t="str">
        <f>AO17</f>
        <v>Freilos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038B-D093-4A4F-BAEA-4A1113E6D261}">
  <dimension ref="A1:BC33"/>
  <sheetViews>
    <sheetView topLeftCell="AE1" workbookViewId="0">
      <selection activeCell="AZ33" sqref="AZ33"/>
    </sheetView>
  </sheetViews>
  <sheetFormatPr baseColWidth="10" defaultColWidth="20.5" defaultRowHeight="13" x14ac:dyDescent="0.15"/>
  <cols>
    <col min="1" max="1" width="3.33203125" customWidth="1"/>
    <col min="3" max="4" width="3.33203125" customWidth="1"/>
    <col min="6" max="8" width="3.33203125" customWidth="1"/>
    <col min="10" max="11" width="3.33203125" customWidth="1"/>
    <col min="13" max="13" width="3.33203125" customWidth="1"/>
    <col min="14" max="14" width="3.1640625" customWidth="1"/>
    <col min="15" max="15" width="3.33203125" customWidth="1"/>
    <col min="17" max="18" width="3.33203125" customWidth="1"/>
    <col min="20" max="22" width="3.33203125" customWidth="1"/>
    <col min="24" max="25" width="3.33203125" customWidth="1"/>
    <col min="27" max="28" width="3.33203125" customWidth="1"/>
    <col min="30" max="32" width="3.33203125" customWidth="1"/>
    <col min="34" max="36" width="3.33203125" customWidth="1"/>
    <col min="38" max="40" width="3.33203125" customWidth="1"/>
    <col min="42" max="44" width="3.33203125" customWidth="1"/>
    <col min="45" max="45" width="20.33203125" customWidth="1"/>
    <col min="46" max="47" width="3.33203125" customWidth="1"/>
    <col min="48" max="48" width="20.33203125" customWidth="1"/>
    <col min="49" max="50" width="3.33203125" customWidth="1"/>
    <col min="51" max="51" width="9.6640625" customWidth="1"/>
    <col min="53" max="53" width="5.1640625" customWidth="1"/>
  </cols>
  <sheetData>
    <row r="1" spans="2:55" x14ac:dyDescent="0.15">
      <c r="AC1" s="5">
        <v>1</v>
      </c>
      <c r="AY1" s="2" t="s">
        <v>0</v>
      </c>
      <c r="AZ1" s="3" t="s">
        <v>1</v>
      </c>
      <c r="BA1" t="s">
        <v>12</v>
      </c>
    </row>
    <row r="2" spans="2:55" ht="17" x14ac:dyDescent="0.25">
      <c r="W2" s="5">
        <v>4</v>
      </c>
      <c r="Z2" s="5">
        <v>2</v>
      </c>
      <c r="AC2" s="11" t="str">
        <f>AZ2</f>
        <v>Freilos</v>
      </c>
      <c r="AD2" s="10"/>
      <c r="AE2" s="18"/>
      <c r="AG2" s="5">
        <v>3</v>
      </c>
      <c r="AY2" s="6">
        <v>1</v>
      </c>
      <c r="AZ2" s="7" t="s">
        <v>4</v>
      </c>
      <c r="BA2" s="8">
        <f t="shared" ref="BA2:BA33" ca="1" si="0">IF(AZ2&lt;&gt;"",RAND(),3)</f>
        <v>0.82610002162126073</v>
      </c>
      <c r="BB2" s="33" t="s">
        <v>3</v>
      </c>
      <c r="BC2" s="33">
        <f>IF(AW17+AW18=0,0,IF(AW17&gt;AW18,AV17,AV18))</f>
        <v>0</v>
      </c>
    </row>
    <row r="3" spans="2:55" ht="17" x14ac:dyDescent="0.25">
      <c r="V3" s="10"/>
      <c r="W3" s="11">
        <f>IF(Y3+Y4=0,0,IF(Y3&gt;Y4,Z3,Z4))</f>
        <v>0</v>
      </c>
      <c r="X3" s="18"/>
      <c r="Y3" s="10"/>
      <c r="Z3" s="11">
        <f>IF(AD2+AD3=0,0,IF(AD2&lt;AD3,AC2,AC3))</f>
        <v>0</v>
      </c>
      <c r="AA3" s="18"/>
      <c r="AB3" s="14"/>
      <c r="AC3" s="11" t="str">
        <f>AZ18</f>
        <v>Freilos</v>
      </c>
      <c r="AD3" s="10"/>
      <c r="AE3" s="22"/>
      <c r="AF3" s="18"/>
      <c r="AG3" s="11">
        <f>IF(AD2+AD3=0,0,IF(AD2&gt;AD3,AC2,AC3))</f>
        <v>0</v>
      </c>
      <c r="AH3" s="10"/>
      <c r="AY3" s="12">
        <v>2</v>
      </c>
      <c r="AZ3" s="7" t="s">
        <v>4</v>
      </c>
      <c r="BA3" s="8">
        <f t="shared" ca="1" si="0"/>
        <v>0.3409036050198464</v>
      </c>
      <c r="BB3" s="34" t="s">
        <v>5</v>
      </c>
      <c r="BC3" s="34">
        <f>IF(AW17+AW18=0,0,IF(AW17&lt;AW18,AV17,AV18))</f>
        <v>0</v>
      </c>
    </row>
    <row r="4" spans="2:55" ht="17" x14ac:dyDescent="0.25">
      <c r="P4" s="5"/>
      <c r="Q4" s="5"/>
      <c r="R4" s="5"/>
      <c r="S4" s="5"/>
      <c r="U4" s="14"/>
      <c r="V4" s="10"/>
      <c r="W4" s="11">
        <f>IF(AH31+AH32=0,0,IF(AH31&lt;AH32,AG31,AG32))</f>
        <v>0</v>
      </c>
      <c r="Y4" s="10"/>
      <c r="Z4" s="11">
        <f>IF(AD4+AD5=0,0,IF(AD4&lt;AD5,AC4,AC5))</f>
        <v>0</v>
      </c>
      <c r="AB4" s="20"/>
      <c r="AC4" s="24" t="str">
        <f>AZ4</f>
        <v>Freilos</v>
      </c>
      <c r="AD4" s="23"/>
      <c r="AE4" s="25"/>
      <c r="AG4" s="11">
        <f>IF(AD4+AD5=0,0,IF(AD4&gt;AD5,AC4,AC5))</f>
        <v>0</v>
      </c>
      <c r="AH4" s="10"/>
      <c r="AI4" s="15"/>
      <c r="AK4" s="5"/>
      <c r="AY4" s="6">
        <v>3</v>
      </c>
      <c r="AZ4" s="7" t="s">
        <v>4</v>
      </c>
      <c r="BA4" s="8">
        <f t="shared" ca="1" si="0"/>
        <v>0.80201591835751562</v>
      </c>
      <c r="BB4" s="35" t="s">
        <v>6</v>
      </c>
      <c r="BC4" s="35">
        <f>IF(A17+A18=0,0,IF(A17&lt;A18,B17,B18))</f>
        <v>0</v>
      </c>
    </row>
    <row r="5" spans="2:55" ht="17" x14ac:dyDescent="0.25">
      <c r="O5" s="10"/>
      <c r="P5" s="11">
        <f>IF(R5+R6=0,0,IF(R5&gt;R6,S5,S6))</f>
        <v>0</v>
      </c>
      <c r="Q5" s="18"/>
      <c r="R5" s="10"/>
      <c r="S5" s="11">
        <f>IF(V3+V4=0,0,IF(V3&gt;V4,W3,W4))</f>
        <v>0</v>
      </c>
      <c r="T5" s="18"/>
      <c r="U5" s="19"/>
      <c r="AC5" s="24" t="str">
        <f>AZ26</f>
        <v>Freilos</v>
      </c>
      <c r="AD5" s="23"/>
      <c r="AJ5" s="20"/>
      <c r="AK5" s="11">
        <f>IF(AH3+AH4=0,0,IF(AH3&gt;AH4,AG3,AG4))</f>
        <v>0</v>
      </c>
      <c r="AL5" s="10"/>
      <c r="AY5" s="12">
        <v>4</v>
      </c>
      <c r="AZ5" s="7" t="s">
        <v>4</v>
      </c>
      <c r="BA5" s="8">
        <f t="shared" ca="1" si="0"/>
        <v>0.50105090495403926</v>
      </c>
      <c r="BB5" s="36" t="s">
        <v>7</v>
      </c>
      <c r="BC5" s="36">
        <f>IF(D17+D18=0,0,IF(D17&lt;D18,E17,E18))</f>
        <v>0</v>
      </c>
    </row>
    <row r="6" spans="2:55" ht="17" x14ac:dyDescent="0.25">
      <c r="N6" s="14"/>
      <c r="O6" s="10"/>
      <c r="P6" s="11">
        <f>IF(AL13+AL14=0,0,IF(AL13&lt;AL14,AK13,AK14))</f>
        <v>0</v>
      </c>
      <c r="R6" s="10"/>
      <c r="S6" s="11">
        <f>IF(V7+V8=0,0,IF(V7&gt;V8,W7,W8))</f>
        <v>0</v>
      </c>
      <c r="U6" s="19"/>
      <c r="AC6" s="11" t="str">
        <f>AZ6</f>
        <v>Freilos</v>
      </c>
      <c r="AD6" s="10"/>
      <c r="AI6" s="22"/>
      <c r="AK6" s="11">
        <f>IF(AH7+AH8=0,0,IF(AH7&gt;AH8,AG7,AG8))</f>
        <v>0</v>
      </c>
      <c r="AL6" s="10"/>
      <c r="AM6" s="15"/>
      <c r="AY6" s="6">
        <v>5</v>
      </c>
      <c r="AZ6" s="7" t="s">
        <v>4</v>
      </c>
      <c r="BA6" s="8">
        <f t="shared" ca="1" si="0"/>
        <v>5.2401252558349265E-2</v>
      </c>
      <c r="BB6" s="37" t="s">
        <v>8</v>
      </c>
      <c r="BC6" s="37">
        <f>IF(H9+H10=0,0,IF(H9&lt;H10,I9,I10))</f>
        <v>0</v>
      </c>
    </row>
    <row r="7" spans="2:55" ht="17" x14ac:dyDescent="0.25">
      <c r="N7" s="19"/>
      <c r="U7" s="20"/>
      <c r="V7" s="23"/>
      <c r="W7" s="24">
        <f>IF(Y7+Y8=0,0,IF(Y7&gt;Y8,Z7,Z8))</f>
        <v>0</v>
      </c>
      <c r="X7" s="18"/>
      <c r="Y7" s="23"/>
      <c r="Z7" s="24">
        <f>IF(AD6+AD7=0,0,IF(AD6&lt;AD7,AC6,AC7))</f>
        <v>0</v>
      </c>
      <c r="AA7" s="18"/>
      <c r="AB7" s="14"/>
      <c r="AC7" s="11" t="str">
        <f>AZ20</f>
        <v>Freilos</v>
      </c>
      <c r="AD7" s="10"/>
      <c r="AE7" s="15"/>
      <c r="AF7" s="18"/>
      <c r="AG7" s="24">
        <f>IF(AD6+AD7=0,0,IF(AD6&gt;AD7,AC6,AC7))</f>
        <v>0</v>
      </c>
      <c r="AH7" s="23"/>
      <c r="AI7" s="25"/>
      <c r="AM7" s="22"/>
      <c r="AY7" s="12">
        <v>6</v>
      </c>
      <c r="AZ7" s="7" t="s">
        <v>4</v>
      </c>
      <c r="BA7" s="8">
        <f t="shared" ca="1" si="0"/>
        <v>0.57742226399546781</v>
      </c>
      <c r="BB7" s="37" t="s">
        <v>8</v>
      </c>
      <c r="BC7" s="37">
        <f>IF(H25+H26=0,0,IF(H25&lt;H26,I25,I26))</f>
        <v>0</v>
      </c>
    </row>
    <row r="8" spans="2:55" ht="17" x14ac:dyDescent="0.25">
      <c r="I8" s="5"/>
      <c r="J8" s="5"/>
      <c r="K8" s="5"/>
      <c r="L8" s="5"/>
      <c r="N8" s="19"/>
      <c r="V8" s="23"/>
      <c r="W8" s="24">
        <f>IF(AH27+AH28=0,0,IF(AH27&lt;AH28,AG27,AG28))</f>
        <v>0</v>
      </c>
      <c r="Y8" s="23"/>
      <c r="Z8" s="24">
        <f>IF(AD8+AD9=0,0,IF(AD8&lt;AD9,AC8,AC9))</f>
        <v>0</v>
      </c>
      <c r="AB8" s="20"/>
      <c r="AC8" s="24" t="str">
        <f>AZ8</f>
        <v>Freilos</v>
      </c>
      <c r="AD8" s="23"/>
      <c r="AE8" s="25"/>
      <c r="AG8" s="24">
        <f>IF(AD8+AD9=0,0,IF(AD8&gt;AD9,AC8,AC9))</f>
        <v>0</v>
      </c>
      <c r="AH8" s="23"/>
      <c r="AM8" s="22"/>
      <c r="AO8" s="5"/>
      <c r="AY8" s="6">
        <v>7</v>
      </c>
      <c r="AZ8" s="7" t="s">
        <v>4</v>
      </c>
      <c r="BA8" s="8">
        <f t="shared" ca="1" si="0"/>
        <v>0.11227359112433788</v>
      </c>
      <c r="BB8" s="4" t="s">
        <v>9</v>
      </c>
      <c r="BC8" s="4">
        <f>IF(K9+K10=0,0,IF(K9&lt;K10,L9,L10))</f>
        <v>0</v>
      </c>
    </row>
    <row r="9" spans="2:55" ht="17" x14ac:dyDescent="0.25">
      <c r="H9" s="10"/>
      <c r="I9" s="11">
        <f>IF(K9+K10=0,0,IF(K9&gt;K10,L9,L10))</f>
        <v>0</v>
      </c>
      <c r="J9" s="18"/>
      <c r="K9" s="10"/>
      <c r="L9" s="11">
        <f>IF(O5+O6=0,0,IF(O5&gt;O6,P5,P6))</f>
        <v>0</v>
      </c>
      <c r="M9" s="18"/>
      <c r="N9" s="19"/>
      <c r="AC9" s="24" t="str">
        <f>AZ28</f>
        <v>Freilos</v>
      </c>
      <c r="AD9" s="23"/>
      <c r="AM9" s="22"/>
      <c r="AN9" s="18"/>
      <c r="AO9" s="11">
        <f>IF(AL5+AL6=0,0,IF(AL5&gt;AL6,AK5,AK6))</f>
        <v>0</v>
      </c>
      <c r="AP9" s="10"/>
      <c r="AY9" s="12">
        <v>8</v>
      </c>
      <c r="AZ9" s="7" t="s">
        <v>4</v>
      </c>
      <c r="BA9" s="8">
        <f t="shared" ca="1" si="0"/>
        <v>0.22960268109722892</v>
      </c>
      <c r="BB9" s="4" t="s">
        <v>9</v>
      </c>
      <c r="BC9" s="4">
        <f>IF(K25+K25=0,0,IF(K25&lt;K26,L25,L26))</f>
        <v>0</v>
      </c>
    </row>
    <row r="10" spans="2:55" ht="17" x14ac:dyDescent="0.25">
      <c r="G10" s="14"/>
      <c r="H10" s="10"/>
      <c r="I10" s="11">
        <f>IF(AP9+AP10=0,0,IF(AP9&lt;AP10,AO9,AO10))</f>
        <v>0</v>
      </c>
      <c r="K10" s="10"/>
      <c r="L10" s="11">
        <f>IF(O13+O14=0,0,IF(O13&gt;O14,P13,P14))</f>
        <v>0</v>
      </c>
      <c r="N10" s="19"/>
      <c r="AC10" s="11" t="str">
        <f>AZ10</f>
        <v>Freilos</v>
      </c>
      <c r="AD10" s="10"/>
      <c r="AM10" s="22"/>
      <c r="AO10" s="11">
        <f>IF(AL13+AL14=0,0,IF(AL13&gt;AL14,AK13,AK14))</f>
        <v>0</v>
      </c>
      <c r="AP10" s="10"/>
      <c r="AQ10" s="15"/>
      <c r="AY10" s="6">
        <v>9</v>
      </c>
      <c r="AZ10" s="7" t="s">
        <v>4</v>
      </c>
      <c r="BA10" s="8">
        <f t="shared" ca="1" si="0"/>
        <v>0.59060914072868209</v>
      </c>
      <c r="BB10" s="38" t="s">
        <v>10</v>
      </c>
      <c r="BC10" s="38">
        <f>IF(O5+O6=0,0,IF(O5&lt;O6,P5,P6))</f>
        <v>0</v>
      </c>
    </row>
    <row r="11" spans="2:55" ht="17" x14ac:dyDescent="0.25">
      <c r="G11" s="19"/>
      <c r="N11" s="19"/>
      <c r="V11" s="10"/>
      <c r="W11" s="11">
        <f>IF(Y11+Y12=0,0,IF(Y11&gt;Y12,Z11,Z12))</f>
        <v>0</v>
      </c>
      <c r="X11" s="18"/>
      <c r="Y11" s="10"/>
      <c r="Z11" s="11">
        <f>IF(AD10+AD11=0,0,IF(AD10&lt;AD11,AC10,AC11))</f>
        <v>0</v>
      </c>
      <c r="AA11" s="18"/>
      <c r="AB11" s="14"/>
      <c r="AC11" s="11" t="str">
        <f>AZ22</f>
        <v>Freilos</v>
      </c>
      <c r="AD11" s="10"/>
      <c r="AE11" s="15"/>
      <c r="AF11" s="18"/>
      <c r="AG11" s="11">
        <f>IF(AD10+AD11=0,0,IF(AD10&gt;AD11,AC10,AC11))</f>
        <v>0</v>
      </c>
      <c r="AH11" s="10"/>
      <c r="AM11" s="22"/>
      <c r="AQ11" s="22"/>
      <c r="AY11" s="12">
        <v>10</v>
      </c>
      <c r="AZ11" s="7" t="s">
        <v>4</v>
      </c>
      <c r="BA11" s="8">
        <f t="shared" ca="1" si="0"/>
        <v>0.89190115773351608</v>
      </c>
      <c r="BB11" s="38" t="s">
        <v>10</v>
      </c>
      <c r="BC11" s="38">
        <f>IF(O13+O14=0,0,IF(O13&lt;O14,P13,P14))</f>
        <v>0</v>
      </c>
    </row>
    <row r="12" spans="2:55" ht="17" x14ac:dyDescent="0.25">
      <c r="G12" s="19"/>
      <c r="N12" s="19"/>
      <c r="U12" s="14"/>
      <c r="V12" s="10"/>
      <c r="W12" s="11">
        <f>IF(AH23+AH24=0,0,IF(AH23&lt;AH24,AG23,AG24))</f>
        <v>0</v>
      </c>
      <c r="Y12" s="10"/>
      <c r="Z12" s="11">
        <f>IF(AD12+AD13=0,0,IF(AD12&lt;AD13,AC12,AC13))</f>
        <v>0</v>
      </c>
      <c r="AB12" s="20"/>
      <c r="AC12" s="24" t="str">
        <f>AZ12</f>
        <v>Freilos</v>
      </c>
      <c r="AD12" s="23"/>
      <c r="AE12" s="25"/>
      <c r="AG12" s="11">
        <f>IF(AD12+AD13=0,0,IF(AD12&gt;AD13,AC12,AC13))</f>
        <v>0</v>
      </c>
      <c r="AH12" s="10"/>
      <c r="AI12" s="15"/>
      <c r="AM12" s="22"/>
      <c r="AQ12" s="22"/>
      <c r="AY12" s="6">
        <v>11</v>
      </c>
      <c r="AZ12" s="7" t="s">
        <v>4</v>
      </c>
      <c r="BA12" s="8">
        <f t="shared" ca="1" si="0"/>
        <v>0.26394319872560579</v>
      </c>
      <c r="BB12" s="38" t="s">
        <v>10</v>
      </c>
      <c r="BC12" s="38">
        <f>IF(O21+O22=0,0,IF(O21&lt;O22,P21,P22))</f>
        <v>0</v>
      </c>
    </row>
    <row r="13" spans="2:55" ht="17" x14ac:dyDescent="0.25">
      <c r="G13" s="19"/>
      <c r="N13" s="20"/>
      <c r="O13" s="23"/>
      <c r="P13" s="24">
        <f>IF(R13+R14=0,0,IF(R13&gt;R14,S13,S14))</f>
        <v>0</v>
      </c>
      <c r="Q13" s="18"/>
      <c r="R13" s="23"/>
      <c r="S13" s="24">
        <f>IF(V11+V12=0,0,IF(V11&gt;V12,W11,W12))</f>
        <v>0</v>
      </c>
      <c r="T13" s="18"/>
      <c r="U13" s="19"/>
      <c r="AC13" s="24" t="str">
        <f>AZ30</f>
        <v>Freilos</v>
      </c>
      <c r="AD13" s="23"/>
      <c r="AJ13" s="20"/>
      <c r="AK13" s="24">
        <f>IF(AH11+AH12=0,0,IF(AH11&gt;AH12,AG11,AG12))</f>
        <v>0</v>
      </c>
      <c r="AL13" s="23"/>
      <c r="AM13" s="25"/>
      <c r="AQ13" s="22"/>
      <c r="AY13" s="12">
        <v>12</v>
      </c>
      <c r="AZ13" s="7" t="s">
        <v>4</v>
      </c>
      <c r="BA13" s="8">
        <f t="shared" ca="1" si="0"/>
        <v>0.28003074557457663</v>
      </c>
      <c r="BB13" s="38" t="s">
        <v>10</v>
      </c>
      <c r="BC13" s="38">
        <f>IF(O29+O30=0,0,IF(O29&lt;O30,P29,P30))</f>
        <v>0</v>
      </c>
    </row>
    <row r="14" spans="2:55" ht="17" x14ac:dyDescent="0.25">
      <c r="G14" s="19"/>
      <c r="O14" s="23"/>
      <c r="P14" s="24">
        <f>IF(AL5+AL6=0,0,IF(AL5&lt;AL6,AK5,AK6))</f>
        <v>0</v>
      </c>
      <c r="R14" s="23"/>
      <c r="S14" s="24">
        <f>IF(V15+V16=0,0,IF(V15&gt;V16,W15,W16))</f>
        <v>0</v>
      </c>
      <c r="U14" s="19"/>
      <c r="AC14" s="11" t="str">
        <f>AZ14</f>
        <v>Freilos</v>
      </c>
      <c r="AD14" s="10"/>
      <c r="AI14" s="22"/>
      <c r="AK14" s="24">
        <f>IF(AH15+AH16=0,0,IF(AH15&gt;AH16,AG15,AG16))</f>
        <v>0</v>
      </c>
      <c r="AL14" s="23"/>
      <c r="AQ14" s="22"/>
      <c r="AY14" s="6">
        <v>13</v>
      </c>
      <c r="AZ14" s="7" t="s">
        <v>4</v>
      </c>
      <c r="BA14" s="8">
        <f t="shared" ca="1" si="0"/>
        <v>0.2425437090205097</v>
      </c>
      <c r="BB14" s="39" t="s">
        <v>11</v>
      </c>
      <c r="BC14" s="39">
        <f>IF(R5+R6=0,0,IF(R5&lt;R6,S5,S6))</f>
        <v>0</v>
      </c>
    </row>
    <row r="15" spans="2:55" ht="17" x14ac:dyDescent="0.25">
      <c r="G15" s="19"/>
      <c r="U15" s="20"/>
      <c r="V15" s="23"/>
      <c r="W15" s="24">
        <f>IF(Y15+Y16=0,0,IF(Y15&gt;Y16,Z15,Z16))</f>
        <v>0</v>
      </c>
      <c r="X15" s="18"/>
      <c r="Y15" s="23"/>
      <c r="Z15" s="24">
        <f>IF(AD14+AD15=0,0,IF(AD14&lt;AD15,AC14,AC15))</f>
        <v>0</v>
      </c>
      <c r="AA15" s="18"/>
      <c r="AB15" s="14"/>
      <c r="AC15" s="11" t="str">
        <f>AZ24</f>
        <v>Freilos</v>
      </c>
      <c r="AD15" s="10"/>
      <c r="AE15" s="15"/>
      <c r="AF15" s="18"/>
      <c r="AG15" s="24">
        <f>IF(AD14+AD15=0,0,IF(AD14&gt;AD15,AC14,AC15))</f>
        <v>0</v>
      </c>
      <c r="AH15" s="23"/>
      <c r="AI15" s="25"/>
      <c r="AQ15" s="22"/>
      <c r="AY15" s="12">
        <v>14</v>
      </c>
      <c r="AZ15" s="7" t="s">
        <v>4</v>
      </c>
      <c r="BA15" s="8">
        <f t="shared" ca="1" si="0"/>
        <v>0.24067529972932233</v>
      </c>
      <c r="BB15" s="39" t="s">
        <v>11</v>
      </c>
      <c r="BC15" s="39">
        <f>IF(R13+R14=0,0,IF(R13&lt;R14,S13,S14))</f>
        <v>0</v>
      </c>
    </row>
    <row r="16" spans="2:55" ht="17" x14ac:dyDescent="0.25">
      <c r="B16" s="5"/>
      <c r="C16" s="5"/>
      <c r="D16" s="5"/>
      <c r="E16" s="5"/>
      <c r="G16" s="19"/>
      <c r="V16" s="23"/>
      <c r="W16" s="24">
        <f>IF(AH19+AH20=0,0,IF(AH19&lt;AH20,AG19,AG20))</f>
        <v>0</v>
      </c>
      <c r="Y16" s="23"/>
      <c r="Z16" s="24">
        <f>IF(AD16+AD17=0,0,IF(AD16&lt;AD17,AC16,AC17))</f>
        <v>0</v>
      </c>
      <c r="AB16" s="20"/>
      <c r="AC16" s="24" t="str">
        <f>AZ16</f>
        <v>Freilos</v>
      </c>
      <c r="AD16" s="23"/>
      <c r="AE16" s="25"/>
      <c r="AG16" s="24">
        <f>IF(AD16+AD17=0,0,IF(AD16&gt;AD17,AC16,AC17))</f>
        <v>0</v>
      </c>
      <c r="AH16" s="23"/>
      <c r="AQ16" s="22"/>
      <c r="AS16" s="5"/>
      <c r="AV16" s="27"/>
      <c r="AY16" s="6">
        <v>15</v>
      </c>
      <c r="AZ16" s="7" t="s">
        <v>4</v>
      </c>
      <c r="BA16" s="8">
        <f t="shared" ca="1" si="0"/>
        <v>0.8519316864888794</v>
      </c>
      <c r="BB16" s="39" t="s">
        <v>11</v>
      </c>
      <c r="BC16" s="39">
        <f>IF(R21+R22=0,0,IF(R21&lt;R22,S21,S22))</f>
        <v>0</v>
      </c>
    </row>
    <row r="17" spans="1:55" ht="17" x14ac:dyDescent="0.25">
      <c r="A17" s="30"/>
      <c r="B17" s="40">
        <f>IF(D17+D18=0,0,IF(D17&gt;D18,E17,E18))</f>
        <v>0</v>
      </c>
      <c r="C17" s="25"/>
      <c r="D17" s="30"/>
      <c r="E17" s="41">
        <f>IF(H9+H10=0,0,IF(H9&gt;H10,I9,I10))</f>
        <v>0</v>
      </c>
      <c r="F17" s="25"/>
      <c r="AC17" s="24" t="str">
        <f>AZ32</f>
        <v>Freilos</v>
      </c>
      <c r="AD17" s="23"/>
      <c r="AR17" s="20"/>
      <c r="AS17" s="41">
        <f>IF(AP9+AP10=0,0,IF(AP9&gt;AP10,AO9,AO10))</f>
        <v>0</v>
      </c>
      <c r="AT17" s="30"/>
      <c r="AU17" s="18"/>
      <c r="AV17" s="40">
        <f>IF(AT17+AT18=0,0,IF(AT17&gt;AT18,AS17,AS18))</f>
        <v>0</v>
      </c>
      <c r="AW17" s="30"/>
      <c r="AY17" s="12">
        <v>16</v>
      </c>
      <c r="AZ17" s="7" t="s">
        <v>4</v>
      </c>
      <c r="BA17" s="8">
        <f t="shared" ca="1" si="0"/>
        <v>0.18736061508530022</v>
      </c>
      <c r="BB17" s="39" t="s">
        <v>11</v>
      </c>
      <c r="BC17" s="39">
        <f>IF(R29+R30=0,0,IF(R29&lt;R30,S29,S30))</f>
        <v>0</v>
      </c>
    </row>
    <row r="18" spans="1:55" ht="17" x14ac:dyDescent="0.25">
      <c r="A18" s="30"/>
      <c r="B18" s="40">
        <f>IF(AT17+AT18=0,0,IF(AT17&lt;AT18,AS17,AS18))</f>
        <v>0</v>
      </c>
      <c r="D18" s="30"/>
      <c r="E18" s="41">
        <f>IF(H25+H26=0,0,IF(H25&gt;H26,I25,I26))</f>
        <v>0</v>
      </c>
      <c r="G18" s="19"/>
      <c r="AC18" s="11" t="str">
        <f>AZ3</f>
        <v>Freilos</v>
      </c>
      <c r="AD18" s="10"/>
      <c r="AQ18" s="22"/>
      <c r="AS18" s="41">
        <f>IF(AP25+AP26=0,0,IF(AP25&gt;AP26,AO25,AO26))</f>
        <v>0</v>
      </c>
      <c r="AT18" s="30"/>
      <c r="AV18" s="40">
        <f>IF(A17+A18=0,0,IF(A17&gt;A18,B17,B18))</f>
        <v>0</v>
      </c>
      <c r="AW18" s="30"/>
      <c r="AY18" s="6">
        <v>17</v>
      </c>
      <c r="AZ18" s="7" t="s">
        <v>4</v>
      </c>
      <c r="BA18" s="8">
        <f t="shared" ca="1" si="0"/>
        <v>0.47611367144723615</v>
      </c>
      <c r="BB18" s="42" t="s">
        <v>13</v>
      </c>
      <c r="BC18" s="42">
        <f>IF(V3+V4=0,0,IF(V3&lt;V4,W3,W4))</f>
        <v>0</v>
      </c>
    </row>
    <row r="19" spans="1:55" ht="17" x14ac:dyDescent="0.25">
      <c r="B19" s="27"/>
      <c r="E19" s="27"/>
      <c r="G19" s="19"/>
      <c r="V19" s="10"/>
      <c r="W19" s="11">
        <f>IF(Y19+Y20=0,0,IF(Y19&gt;Y20,Z19,Z20))</f>
        <v>0</v>
      </c>
      <c r="X19" s="18"/>
      <c r="Y19" s="10"/>
      <c r="Z19" s="11">
        <f>IF(AD18+AD19=0,0,IF(AD18&lt;AD19,AC18,AC19))</f>
        <v>0</v>
      </c>
      <c r="AA19" s="18"/>
      <c r="AB19" s="14"/>
      <c r="AC19" s="11" t="str">
        <f>AZ33</f>
        <v>Freilos</v>
      </c>
      <c r="AD19" s="10"/>
      <c r="AE19" s="15"/>
      <c r="AF19" s="18"/>
      <c r="AG19" s="11">
        <f>IF(AD18+AD19=0,0,IF(AD18&gt;AD19,AC18,AC19))</f>
        <v>0</v>
      </c>
      <c r="AH19" s="10"/>
      <c r="AQ19" s="22"/>
      <c r="AY19" s="12">
        <v>18</v>
      </c>
      <c r="AZ19" s="7" t="s">
        <v>4</v>
      </c>
      <c r="BA19" s="8">
        <f t="shared" ca="1" si="0"/>
        <v>0.7737233860695002</v>
      </c>
      <c r="BB19" s="42" t="s">
        <v>13</v>
      </c>
      <c r="BC19" s="42">
        <f>IF(V7+V8=0,0,IF(V7&lt;V8,W7,W8))</f>
        <v>0</v>
      </c>
    </row>
    <row r="20" spans="1:55" ht="17" x14ac:dyDescent="0.25">
      <c r="G20" s="19"/>
      <c r="U20" s="14"/>
      <c r="V20" s="10"/>
      <c r="W20" s="11">
        <f>IF(AH15+AH16=0,0,IF(AH15&lt;AH16,AG15,AG16))</f>
        <v>0</v>
      </c>
      <c r="Y20" s="10"/>
      <c r="Z20" s="11">
        <f>IF(AD20+AD21=0,0,IF(AD20&lt;AD21,AC20,AC21))</f>
        <v>0</v>
      </c>
      <c r="AB20" s="20"/>
      <c r="AC20" s="24" t="str">
        <f>AZ5</f>
        <v>Freilos</v>
      </c>
      <c r="AD20" s="23"/>
      <c r="AE20" s="25"/>
      <c r="AG20" s="11">
        <f>IF(AD20+AD21=0,0,IF(AD20&gt;AD21,AC20,AC21))</f>
        <v>0</v>
      </c>
      <c r="AH20" s="10"/>
      <c r="AI20" s="15"/>
      <c r="AQ20" s="22"/>
      <c r="AY20" s="6">
        <v>19</v>
      </c>
      <c r="AZ20" s="7" t="s">
        <v>4</v>
      </c>
      <c r="BA20" s="8">
        <f t="shared" ca="1" si="0"/>
        <v>0.69677006477197545</v>
      </c>
      <c r="BB20" s="42" t="s">
        <v>13</v>
      </c>
      <c r="BC20" s="42">
        <f>IF(V11+V12=0,0,IF(V11&lt;V12,W11,W12))</f>
        <v>0</v>
      </c>
    </row>
    <row r="21" spans="1:55" ht="17" x14ac:dyDescent="0.25">
      <c r="G21" s="19"/>
      <c r="O21" s="10"/>
      <c r="P21" s="11">
        <f>IF(R21+R22=0,0,IF(R21&gt;R22,S21,S22))</f>
        <v>0</v>
      </c>
      <c r="Q21" s="18"/>
      <c r="R21" s="10"/>
      <c r="S21" s="11">
        <f>IF(V19+V20=0,0,IF(V19&gt;V20,W19,W20))</f>
        <v>0</v>
      </c>
      <c r="T21" s="18"/>
      <c r="U21" s="19"/>
      <c r="AC21" s="24" t="str">
        <f>AZ25</f>
        <v>Freilos</v>
      </c>
      <c r="AD21" s="23"/>
      <c r="AJ21" s="20"/>
      <c r="AK21" s="11">
        <f>IF(AH19+AH20=0,0,IF(AH19&gt;AH20,AG19,AG20))</f>
        <v>0</v>
      </c>
      <c r="AL21" s="10"/>
      <c r="AQ21" s="22"/>
      <c r="AY21" s="12">
        <v>20</v>
      </c>
      <c r="AZ21" s="7" t="s">
        <v>4</v>
      </c>
      <c r="BA21" s="8">
        <f t="shared" ca="1" si="0"/>
        <v>0.42014355080997123</v>
      </c>
      <c r="BB21" s="42" t="s">
        <v>13</v>
      </c>
      <c r="BC21" s="42">
        <f>IF(V15+V16=0,0,IF(V15&lt;V16,W15,W16))</f>
        <v>0</v>
      </c>
    </row>
    <row r="22" spans="1:55" ht="17" x14ac:dyDescent="0.25">
      <c r="G22" s="19"/>
      <c r="N22" s="14"/>
      <c r="O22" s="10"/>
      <c r="P22" s="11">
        <f>IF(AL29+AL30=0,0,IF(AL29&lt;AL30,AK29,AK30))</f>
        <v>0</v>
      </c>
      <c r="R22" s="10"/>
      <c r="S22" s="11">
        <f>IF(V23+V24=0,0,IF(V23&gt;V24,W23,W24))</f>
        <v>0</v>
      </c>
      <c r="U22" s="19"/>
      <c r="AC22" s="11" t="str">
        <f>AZ7</f>
        <v>Freilos</v>
      </c>
      <c r="AD22" s="10"/>
      <c r="AI22" s="22"/>
      <c r="AK22" s="11">
        <f>IF(AH23+AH24=0,0,IF(AH23&gt;AH24,AG23,AG24))</f>
        <v>0</v>
      </c>
      <c r="AL22" s="10"/>
      <c r="AM22" s="15"/>
      <c r="AQ22" s="22"/>
      <c r="AY22" s="6">
        <v>21</v>
      </c>
      <c r="AZ22" s="7" t="s">
        <v>4</v>
      </c>
      <c r="BA22" s="8">
        <f t="shared" ca="1" si="0"/>
        <v>0.84356914064042354</v>
      </c>
      <c r="BB22" s="42" t="s">
        <v>13</v>
      </c>
      <c r="BC22" s="42">
        <f>IF(V19+V20=0,0,IF(V19&lt;V20,W19,W20))</f>
        <v>0</v>
      </c>
    </row>
    <row r="23" spans="1:55" ht="17" x14ac:dyDescent="0.25">
      <c r="G23" s="19"/>
      <c r="N23" s="19"/>
      <c r="U23" s="20"/>
      <c r="V23" s="23"/>
      <c r="W23" s="24">
        <f>IF(Y23+Y24=0,0,IF(Y23&gt;Y24,Z23,Z24))</f>
        <v>0</v>
      </c>
      <c r="X23" s="18"/>
      <c r="Y23" s="23"/>
      <c r="Z23" s="24">
        <f>IF(AD22+AD23=0,0,IF(AD22&lt;AD23,AC22,AC23))</f>
        <v>0</v>
      </c>
      <c r="AA23" s="18"/>
      <c r="AB23" s="14"/>
      <c r="AC23" s="11" t="str">
        <f>AZ31</f>
        <v>Freilos</v>
      </c>
      <c r="AD23" s="10"/>
      <c r="AE23" s="15"/>
      <c r="AF23" s="18"/>
      <c r="AG23" s="24">
        <f>IF(AD22+AD23=0,0,IF(AD22&gt;AD23,AC22,AC23))</f>
        <v>0</v>
      </c>
      <c r="AH23" s="23"/>
      <c r="AI23" s="25"/>
      <c r="AM23" s="22"/>
      <c r="AQ23" s="22"/>
      <c r="AY23" s="12">
        <v>22</v>
      </c>
      <c r="AZ23" s="7" t="s">
        <v>4</v>
      </c>
      <c r="BA23" s="8">
        <f t="shared" ca="1" si="0"/>
        <v>0.66552431558833258</v>
      </c>
      <c r="BB23" s="42" t="s">
        <v>13</v>
      </c>
      <c r="BC23" s="42">
        <f>IF(V23+V24=0,0,IF(V23&lt;V24,W23,W24))</f>
        <v>0</v>
      </c>
    </row>
    <row r="24" spans="1:55" ht="17" x14ac:dyDescent="0.25">
      <c r="G24" s="19"/>
      <c r="N24" s="19"/>
      <c r="V24" s="23"/>
      <c r="W24" s="24">
        <f>IF(AH11+AH12=0,0,IF(AH11&lt;AH12,AG11,AG12))</f>
        <v>0</v>
      </c>
      <c r="Y24" s="23"/>
      <c r="Z24" s="24">
        <f>IF(AD24+AD25=0,0,IF(AD24&lt;AD25,AC24,AC25))</f>
        <v>0</v>
      </c>
      <c r="AB24" s="20"/>
      <c r="AC24" s="24" t="str">
        <f>AZ9</f>
        <v>Freilos</v>
      </c>
      <c r="AD24" s="23"/>
      <c r="AE24" s="25"/>
      <c r="AG24" s="24">
        <f>IF(AD23+AD24=0,0,IF(AD24&gt;AD25,AC24,AC25))</f>
        <v>0</v>
      </c>
      <c r="AH24" s="23"/>
      <c r="AM24" s="22"/>
      <c r="AQ24" s="22"/>
      <c r="AY24" s="6">
        <v>23</v>
      </c>
      <c r="AZ24" s="7" t="s">
        <v>4</v>
      </c>
      <c r="BA24" s="8">
        <f t="shared" ca="1" si="0"/>
        <v>0.52920657200108856</v>
      </c>
      <c r="BB24" s="42" t="s">
        <v>13</v>
      </c>
      <c r="BC24" s="42">
        <f>IF(V27+V28=0,0,IF(V27&lt;V28,W27,W28))</f>
        <v>0</v>
      </c>
    </row>
    <row r="25" spans="1:55" ht="17" x14ac:dyDescent="0.25">
      <c r="G25" s="20"/>
      <c r="H25" s="23"/>
      <c r="I25" s="24">
        <f>IF(K25+K25=0,0,IF(K25&gt;K26,L25,L26))</f>
        <v>0</v>
      </c>
      <c r="J25" s="18"/>
      <c r="K25" s="23"/>
      <c r="L25" s="24">
        <f>IF(O21+O22=0,0,IF(O21&gt;O22,P21,P22))</f>
        <v>0</v>
      </c>
      <c r="M25" s="18"/>
      <c r="N25" s="19"/>
      <c r="AC25" s="24" t="str">
        <f>AZ23</f>
        <v>Freilos</v>
      </c>
      <c r="AD25" s="23"/>
      <c r="AM25" s="22"/>
      <c r="AN25" s="18"/>
      <c r="AO25" s="24">
        <f>IF(AL21+AL22=0,0,IF(AL21&gt;AL22,AK21,AK22))</f>
        <v>0</v>
      </c>
      <c r="AP25" s="23"/>
      <c r="AQ25" s="25"/>
      <c r="AY25" s="12">
        <v>24</v>
      </c>
      <c r="AZ25" s="7" t="s">
        <v>4</v>
      </c>
      <c r="BA25" s="8">
        <f t="shared" ca="1" si="0"/>
        <v>5.7347298009834957E-2</v>
      </c>
      <c r="BB25" s="42" t="s">
        <v>13</v>
      </c>
      <c r="BC25" s="42">
        <f>IF(V31+V32=0,0,IF(V31&lt;V32,W31,W32))</f>
        <v>0</v>
      </c>
    </row>
    <row r="26" spans="1:55" ht="17" x14ac:dyDescent="0.25">
      <c r="H26" s="23"/>
      <c r="I26" s="24">
        <f>IF(AP25+AP25=0,0,IF(AP25&lt;AP26,AO25,AO26))</f>
        <v>0</v>
      </c>
      <c r="K26" s="23"/>
      <c r="L26" s="24">
        <f>IF(O29+O30=0,0,IF(O29&gt;O30,P29,P30))</f>
        <v>0</v>
      </c>
      <c r="N26" s="19"/>
      <c r="AC26" s="11" t="str">
        <f>AZ11</f>
        <v>Freilos</v>
      </c>
      <c r="AD26" s="10"/>
      <c r="AM26" s="22"/>
      <c r="AO26" s="24">
        <f>IF(AL29+AL30=0,0,IF(AL29&gt;AL30,AK29,AK30))</f>
        <v>0</v>
      </c>
      <c r="AP26" s="23"/>
      <c r="AY26" s="6">
        <v>25</v>
      </c>
      <c r="AZ26" s="7" t="s">
        <v>4</v>
      </c>
      <c r="BA26" s="8">
        <f t="shared" ca="1" si="0"/>
        <v>4.6373103109014102E-2</v>
      </c>
      <c r="BB26" s="43" t="s">
        <v>14</v>
      </c>
      <c r="BC26" s="43">
        <f>IF(Y3+Y4=0,0,IF(Y3&lt;Y4,Z3,Z4))</f>
        <v>0</v>
      </c>
    </row>
    <row r="27" spans="1:55" ht="17" x14ac:dyDescent="0.25">
      <c r="N27" s="19"/>
      <c r="V27" s="10"/>
      <c r="W27" s="11">
        <f>IF(Y27+Y28=0,0,IF(Y27&gt;Y28,Z27,Z28))</f>
        <v>0</v>
      </c>
      <c r="X27" s="18"/>
      <c r="Y27" s="10"/>
      <c r="Z27" s="11">
        <f>IF(AD26+AD27=0,0,IF(AD26&lt;AD27,AC26,AC27))</f>
        <v>0</v>
      </c>
      <c r="AA27" s="18"/>
      <c r="AB27" s="14"/>
      <c r="AC27" s="11" t="str">
        <f>AZ29</f>
        <v>Freilos</v>
      </c>
      <c r="AD27" s="10"/>
      <c r="AE27" s="15"/>
      <c r="AF27" s="18"/>
      <c r="AG27" s="11">
        <f>IF(AD26+AD27=0,0,IF(AD26&gt;AD27,AC26,AC27))</f>
        <v>0</v>
      </c>
      <c r="AH27" s="10"/>
      <c r="AM27" s="22"/>
      <c r="AY27" s="12">
        <v>26</v>
      </c>
      <c r="AZ27" s="7" t="s">
        <v>4</v>
      </c>
      <c r="BA27" s="8">
        <f t="shared" ca="1" si="0"/>
        <v>0.90630005887178045</v>
      </c>
      <c r="BB27" s="43" t="s">
        <v>14</v>
      </c>
      <c r="BC27" s="43">
        <f>IF(Y7+Y8=0,0,IF(Y7&lt;Y8,Z7,Z8))</f>
        <v>0</v>
      </c>
    </row>
    <row r="28" spans="1:55" ht="17" x14ac:dyDescent="0.25">
      <c r="N28" s="19"/>
      <c r="U28" s="14"/>
      <c r="V28" s="10"/>
      <c r="W28" s="11">
        <f>IF(AH7+AH8=0,0,IF(AH7&lt;AH8,AG7,AG8))</f>
        <v>0</v>
      </c>
      <c r="Y28" s="10"/>
      <c r="Z28" s="11">
        <f>IF(AD28+AD29=0,0,IF(AD28&lt;AD29,AC28,AC29))</f>
        <v>0</v>
      </c>
      <c r="AB28" s="20"/>
      <c r="AC28" s="24" t="str">
        <f>AZ13</f>
        <v>Freilos</v>
      </c>
      <c r="AD28" s="23"/>
      <c r="AE28" s="25"/>
      <c r="AG28" s="11">
        <f>IF(AD28+AD29=0,0,IF(AD28&gt;AD29,AC28,AC29))</f>
        <v>0</v>
      </c>
      <c r="AH28" s="10"/>
      <c r="AI28" s="15"/>
      <c r="AM28" s="22"/>
      <c r="AY28" s="6">
        <v>27</v>
      </c>
      <c r="AZ28" s="7" t="s">
        <v>4</v>
      </c>
      <c r="BA28" s="8">
        <f t="shared" ca="1" si="0"/>
        <v>0.84931716722301864</v>
      </c>
      <c r="BB28" s="43" t="s">
        <v>14</v>
      </c>
      <c r="BC28" s="43">
        <f>IF(Y11+Y12=0,0,IF(Y11&lt;Y12,Z11,Z12))</f>
        <v>0</v>
      </c>
    </row>
    <row r="29" spans="1:55" ht="17" x14ac:dyDescent="0.25">
      <c r="N29" s="20"/>
      <c r="O29" s="23"/>
      <c r="P29" s="24">
        <f>IF(R29+R30=0,0,IF(R29&gt;R30,S29,S30))</f>
        <v>0</v>
      </c>
      <c r="Q29" s="18"/>
      <c r="R29" s="23"/>
      <c r="S29" s="24">
        <f>IF(V27+V28=0,0,IF(V27&gt;V28,W27,W28))</f>
        <v>0</v>
      </c>
      <c r="T29" s="18"/>
      <c r="U29" s="19"/>
      <c r="AC29" s="24" t="str">
        <f>AZ21</f>
        <v>Freilos</v>
      </c>
      <c r="AD29" s="23"/>
      <c r="AJ29" s="20"/>
      <c r="AK29" s="24">
        <f>IF(AH31+AH32=0,0,IF(AH31&gt;AH32,AG31,AG32))</f>
        <v>0</v>
      </c>
      <c r="AL29" s="23"/>
      <c r="AM29" s="25"/>
      <c r="AY29" s="12">
        <v>28</v>
      </c>
      <c r="AZ29" s="7" t="s">
        <v>4</v>
      </c>
      <c r="BA29" s="8">
        <f t="shared" ca="1" si="0"/>
        <v>0.71033110396537991</v>
      </c>
      <c r="BB29" s="43" t="s">
        <v>14</v>
      </c>
      <c r="BC29" s="43">
        <f>IF(Y15+Y16=0,0,IF(Y15&lt;Y16,Z15,Z16))</f>
        <v>0</v>
      </c>
    </row>
    <row r="30" spans="1:55" ht="17" x14ac:dyDescent="0.25">
      <c r="O30" s="23"/>
      <c r="P30" s="24">
        <f>IF(AL21+AL22=0,0,IF(AL21&lt;AL22,AK21,AK22))</f>
        <v>0</v>
      </c>
      <c r="R30" s="23"/>
      <c r="S30" s="24">
        <f>IF(V31+V32=0,0,IF(V31&gt;V32,W31,W32))</f>
        <v>0</v>
      </c>
      <c r="U30" s="19"/>
      <c r="AC30" s="11" t="str">
        <f>AZ15</f>
        <v>Freilos</v>
      </c>
      <c r="AD30" s="10"/>
      <c r="AI30" s="22"/>
      <c r="AK30" s="24">
        <f>IF(AH27+AH28=0,0,IF(AH27&gt;AH28,AG27,AG28))</f>
        <v>0</v>
      </c>
      <c r="AL30" s="23"/>
      <c r="AY30" s="6">
        <v>29</v>
      </c>
      <c r="AZ30" s="7" t="s">
        <v>4</v>
      </c>
      <c r="BA30" s="8">
        <f t="shared" ca="1" si="0"/>
        <v>0.66705324722182557</v>
      </c>
      <c r="BB30" s="43" t="s">
        <v>14</v>
      </c>
      <c r="BC30" s="43">
        <f>IF(Y19+Y20=0,0,IF(Y19&lt;Y20,Z19,Z20))</f>
        <v>0</v>
      </c>
    </row>
    <row r="31" spans="1:55" ht="17" x14ac:dyDescent="0.25">
      <c r="U31" s="20"/>
      <c r="V31" s="23"/>
      <c r="W31" s="24">
        <f>IF(Y31+Y32=0,0,IF(Y31&gt;Y32,Z31,Z32))</f>
        <v>0</v>
      </c>
      <c r="X31" s="18"/>
      <c r="Y31" s="23"/>
      <c r="Z31" s="24">
        <f>IF(AD30+AD31=0,0,IF(AD30&lt;AD31,AC30,AC31))</f>
        <v>0</v>
      </c>
      <c r="AA31" s="18"/>
      <c r="AB31" s="14"/>
      <c r="AC31" s="11" t="str">
        <f>AZ27</f>
        <v>Freilos</v>
      </c>
      <c r="AD31" s="10"/>
      <c r="AE31" s="15"/>
      <c r="AF31" s="18"/>
      <c r="AG31" s="24">
        <f>IF(AD30+AD31=0,0,IF(AD30&gt;AD31,AC30,AC31))</f>
        <v>0</v>
      </c>
      <c r="AH31" s="23"/>
      <c r="AI31" s="25"/>
      <c r="AY31" s="12">
        <v>30</v>
      </c>
      <c r="AZ31" s="7" t="s">
        <v>4</v>
      </c>
      <c r="BA31" s="8">
        <f t="shared" ca="1" si="0"/>
        <v>0.26151649123844611</v>
      </c>
      <c r="BB31" s="43" t="s">
        <v>14</v>
      </c>
      <c r="BC31" s="43">
        <f>IF(Y23+Y24=0,0,IF(Y23&lt;Y24,Z23,Z24))</f>
        <v>0</v>
      </c>
    </row>
    <row r="32" spans="1:55" ht="17" x14ac:dyDescent="0.25">
      <c r="V32" s="23"/>
      <c r="W32" s="24">
        <f>IF(AH3+AH4=0,0,IF(AH3&lt;AH4,AG3,AG4))</f>
        <v>0</v>
      </c>
      <c r="Y32" s="23"/>
      <c r="Z32" s="24">
        <f>IF(AD32+AD33=0,0,IF(AD32&lt;AD33,AC32,AC33))</f>
        <v>0</v>
      </c>
      <c r="AB32" s="20"/>
      <c r="AC32" s="24" t="str">
        <f>AZ17</f>
        <v>Freilos</v>
      </c>
      <c r="AD32" s="23"/>
      <c r="AE32" s="25"/>
      <c r="AG32" s="24">
        <f>IF(AD32+AD33=0,0,IF(AD32&gt;AD33,AC32,AC33))</f>
        <v>0</v>
      </c>
      <c r="AH32" s="23"/>
      <c r="AY32" s="6">
        <v>31</v>
      </c>
      <c r="AZ32" s="7" t="s">
        <v>4</v>
      </c>
      <c r="BA32" s="8">
        <f t="shared" ca="1" si="0"/>
        <v>0.79818613015692386</v>
      </c>
      <c r="BB32" s="43" t="s">
        <v>14</v>
      </c>
      <c r="BC32" s="43">
        <f>IF(Y27+Y28=0,0,IF(Y27&lt;Y28,Z27,Z28))</f>
        <v>0</v>
      </c>
    </row>
    <row r="33" spans="29:55" ht="17" x14ac:dyDescent="0.25">
      <c r="AC33" s="24" t="str">
        <f>AZ19</f>
        <v>Freilos</v>
      </c>
      <c r="AD33" s="23"/>
      <c r="AY33" s="12">
        <v>32</v>
      </c>
      <c r="AZ33" s="7" t="s">
        <v>4</v>
      </c>
      <c r="BA33" s="8">
        <f t="shared" ca="1" si="0"/>
        <v>0.96679761370335038</v>
      </c>
      <c r="BB33" s="43" t="s">
        <v>14</v>
      </c>
      <c r="BC33" s="43">
        <f>IF(Y31+Y32=0,0,IF(Y31&lt;Y32,Z31,Z32))</f>
        <v>0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36CE-90BA-B447-9361-A296EFFBDC19}">
  <dimension ref="B1:BP65"/>
  <sheetViews>
    <sheetView tabSelected="1" topLeftCell="AS1" workbookViewId="0">
      <selection activeCell="BN12" sqref="BN12"/>
    </sheetView>
  </sheetViews>
  <sheetFormatPr baseColWidth="10" defaultColWidth="20.5" defaultRowHeight="13" x14ac:dyDescent="0.15"/>
  <cols>
    <col min="1" max="2" width="3.33203125" style="1" customWidth="1"/>
    <col min="3" max="3" width="20.5" style="1"/>
    <col min="4" max="5" width="3.33203125" style="1" customWidth="1"/>
    <col min="6" max="6" width="20.5" style="1"/>
    <col min="7" max="9" width="3.33203125" style="1" customWidth="1"/>
    <col min="10" max="10" width="20.5" style="1"/>
    <col min="11" max="12" width="3.33203125" style="1" customWidth="1"/>
    <col min="13" max="13" width="20.5" style="1"/>
    <col min="14" max="16" width="3.33203125" style="1" customWidth="1"/>
    <col min="17" max="17" width="20.5" style="1"/>
    <col min="18" max="19" width="3.33203125" style="1" customWidth="1"/>
    <col min="20" max="20" width="20.5" style="1"/>
    <col min="21" max="21" width="3.33203125" style="1" customWidth="1"/>
    <col min="22" max="22" width="3.1640625" style="1" customWidth="1"/>
    <col min="23" max="23" width="3.33203125" style="1" customWidth="1"/>
    <col min="24" max="24" width="20.5" style="1"/>
    <col min="25" max="26" width="3.33203125" style="1" customWidth="1"/>
    <col min="27" max="27" width="20.5" style="1"/>
    <col min="28" max="30" width="3.33203125" style="1" customWidth="1"/>
    <col min="31" max="31" width="20.5" style="1"/>
    <col min="32" max="33" width="3.33203125" style="1" customWidth="1"/>
    <col min="34" max="34" width="20.5" style="1"/>
    <col min="35" max="36" width="3.33203125" style="1" customWidth="1"/>
    <col min="37" max="37" width="20.5" style="1"/>
    <col min="38" max="40" width="3.33203125" style="1" customWidth="1"/>
    <col min="41" max="41" width="20.5" style="1"/>
    <col min="42" max="44" width="3.33203125" style="1" customWidth="1"/>
    <col min="45" max="45" width="20.5" style="1"/>
    <col min="46" max="48" width="3.33203125" style="1" customWidth="1"/>
    <col min="49" max="49" width="20.5" style="1"/>
    <col min="50" max="52" width="3.33203125" style="1" customWidth="1"/>
    <col min="53" max="53" width="20.5" style="1"/>
    <col min="54" max="56" width="3.33203125" style="1" customWidth="1"/>
    <col min="57" max="57" width="20.5" style="1"/>
    <col min="58" max="59" width="3.33203125" style="1" customWidth="1"/>
    <col min="60" max="60" width="20.5" style="1"/>
    <col min="61" max="63" width="3.33203125" style="1" customWidth="1"/>
    <col min="64" max="64" width="20.5" style="1"/>
    <col min="65" max="65" width="5.1640625" customWidth="1"/>
    <col min="67" max="16384" width="20.5" style="1"/>
  </cols>
  <sheetData>
    <row r="1" spans="15:68" ht="14" x14ac:dyDescent="0.15">
      <c r="BK1" s="2" t="s">
        <v>0</v>
      </c>
      <c r="BL1" s="3" t="s">
        <v>1</v>
      </c>
      <c r="BM1" t="s">
        <v>12</v>
      </c>
      <c r="BN1" s="44" t="s">
        <v>15</v>
      </c>
      <c r="BO1" s="44">
        <f>IF(BI33+BI34=0,0,IF(BI33&gt;BI34,BH33,BH34))</f>
        <v>0</v>
      </c>
    </row>
    <row r="2" spans="15:68" ht="14" x14ac:dyDescent="0.15">
      <c r="AJ2"/>
      <c r="AK2" s="17" t="str">
        <f>BL2</f>
        <v>freilos</v>
      </c>
      <c r="AL2" s="45"/>
      <c r="AM2" s="46"/>
      <c r="BK2" s="6">
        <v>1</v>
      </c>
      <c r="BL2" s="7" t="s">
        <v>16</v>
      </c>
      <c r="BM2" s="8">
        <f t="shared" ref="BM2:BM33" ca="1" si="0">IF(BL2&lt;&gt;"",RAND(),3)</f>
        <v>0.93901452526547735</v>
      </c>
      <c r="BN2" s="47" t="s">
        <v>17</v>
      </c>
      <c r="BO2" s="47">
        <f>IF(BI33+BI34=0,0,IF(BI33&lt;BI34,BH33,BH34))</f>
        <v>0</v>
      </c>
    </row>
    <row r="3" spans="15:68" ht="14" x14ac:dyDescent="0.15">
      <c r="AD3" s="45"/>
      <c r="AE3" s="17">
        <f>IF(AG3+AG4=0,0,IF(AG3&gt;AG4,AH3,AH4))</f>
        <v>0</v>
      </c>
      <c r="AF3" s="46"/>
      <c r="AG3" s="45"/>
      <c r="AH3" s="17">
        <f>IF(AL2+AL3=0,0,IF(AL2&lt;AL3,AK2,AK3))</f>
        <v>0</v>
      </c>
      <c r="AI3" s="46"/>
      <c r="AJ3" s="14"/>
      <c r="AK3" s="17" t="str">
        <f>BL65</f>
        <v>freilos</v>
      </c>
      <c r="AL3" s="45"/>
      <c r="AM3" s="48"/>
      <c r="AN3" s="46"/>
      <c r="AO3" s="17">
        <f>IF(AL2+AL3=0,0,IF(AL2&gt;AL3,AK2,AK3))</f>
        <v>0</v>
      </c>
      <c r="AP3" s="45"/>
      <c r="BK3" s="12">
        <v>2</v>
      </c>
      <c r="BL3" s="7" t="s">
        <v>16</v>
      </c>
      <c r="BM3" s="8">
        <f t="shared" ca="1" si="0"/>
        <v>0.40601481709339082</v>
      </c>
      <c r="BN3" s="49" t="s">
        <v>18</v>
      </c>
      <c r="BO3" s="49">
        <f>IF(E33+E34=0,0,IF(E33&lt;E34,F33,F34))</f>
        <v>0</v>
      </c>
    </row>
    <row r="4" spans="15:68" ht="14" x14ac:dyDescent="0.15">
      <c r="AC4" s="50"/>
      <c r="AD4" s="45"/>
      <c r="AE4" s="17">
        <f>IF(AP31+AP32=0,0,IF(AP31&lt;AP32,AO31,AO32))</f>
        <v>0</v>
      </c>
      <c r="AG4" s="45"/>
      <c r="AH4" s="17">
        <f>IF(AL4+AL5=0,0,IF(AL4&lt;AL5,AK4,AK5))</f>
        <v>0</v>
      </c>
      <c r="AJ4" s="20"/>
      <c r="AK4" s="26" t="str">
        <f>BL4</f>
        <v>freilos</v>
      </c>
      <c r="AL4" s="51"/>
      <c r="AM4" s="52"/>
      <c r="AO4" s="17">
        <f>IF(AL4+AL5=0,0,IF(AL4&gt;AL5,AK4,AK5))</f>
        <v>0</v>
      </c>
      <c r="AP4" s="45"/>
      <c r="AQ4" s="53"/>
      <c r="BK4" s="6">
        <v>3</v>
      </c>
      <c r="BL4" s="7" t="s">
        <v>16</v>
      </c>
      <c r="BM4" s="8">
        <f t="shared" ca="1" si="0"/>
        <v>0.11172930468380937</v>
      </c>
      <c r="BN4" s="54" t="s">
        <v>19</v>
      </c>
      <c r="BO4" s="54">
        <f>IF(B33+B34=0,0,IF(B33&lt;B34,C33,C34))</f>
        <v>0</v>
      </c>
    </row>
    <row r="5" spans="15:68" ht="14" x14ac:dyDescent="0.15">
      <c r="W5" s="45"/>
      <c r="X5" s="17">
        <f>IF(Z5+Z6=0,0,IF(Z5&gt;Z6,AA5,AA6))</f>
        <v>0</v>
      </c>
      <c r="Y5" s="46"/>
      <c r="Z5" s="45"/>
      <c r="AA5" s="17">
        <f>IF(AD3+AD4=0,0,IF(AD3&gt;AD4,AE3,AE4))</f>
        <v>0</v>
      </c>
      <c r="AB5" s="46"/>
      <c r="AC5" s="55"/>
      <c r="AJ5"/>
      <c r="AK5" s="26" t="str">
        <f>BL63</f>
        <v>freilos</v>
      </c>
      <c r="AL5" s="51"/>
      <c r="AR5" s="56"/>
      <c r="AS5" s="17">
        <f>IF(AP3+AP4=0,0,IF(AP3&gt;AP4,AO3,AO4))</f>
        <v>0</v>
      </c>
      <c r="AT5" s="45"/>
      <c r="BK5" s="12">
        <v>4</v>
      </c>
      <c r="BL5" s="7" t="s">
        <v>16</v>
      </c>
      <c r="BM5" s="8">
        <f t="shared" ca="1" si="0"/>
        <v>0.73440633537547539</v>
      </c>
      <c r="BN5" s="49" t="s">
        <v>20</v>
      </c>
      <c r="BO5" s="49">
        <f>IF(I26+I27=0,0,IF(I26&lt;I27,J26,J27))</f>
        <v>0</v>
      </c>
    </row>
    <row r="6" spans="15:68" ht="14" x14ac:dyDescent="0.15">
      <c r="V6" s="50"/>
      <c r="W6" s="45"/>
      <c r="X6" s="17">
        <f>IF(AT13+AT14=0,0,IF(AT13&lt;AT14,AS13,AS14))</f>
        <v>0</v>
      </c>
      <c r="Z6" s="45"/>
      <c r="AA6" s="17">
        <f>IF(AD7+AD8=0,0,IF(AD7&gt;AD8,AE7,AE8))</f>
        <v>0</v>
      </c>
      <c r="AC6" s="55"/>
      <c r="AJ6"/>
      <c r="AK6" s="17" t="str">
        <f>BL6</f>
        <v>freilos</v>
      </c>
      <c r="AL6" s="45"/>
      <c r="AQ6" s="48"/>
      <c r="AS6" s="17">
        <f>IF(AP7+AP8=0,0,IF(AP7&gt;AP8,AO7,AO8))</f>
        <v>0</v>
      </c>
      <c r="AT6" s="45"/>
      <c r="AU6" s="53"/>
      <c r="BK6" s="6">
        <v>5</v>
      </c>
      <c r="BL6" s="7" t="s">
        <v>16</v>
      </c>
      <c r="BM6" s="8">
        <f t="shared" ca="1" si="0"/>
        <v>0.29233656237950956</v>
      </c>
      <c r="BN6" s="54" t="s">
        <v>20</v>
      </c>
      <c r="BO6" s="54">
        <f>IF(I40+I41=0,0,IF(I40&lt;I41,J40,J41))</f>
        <v>0</v>
      </c>
    </row>
    <row r="7" spans="15:68" x14ac:dyDescent="0.15">
      <c r="V7" s="55"/>
      <c r="AC7" s="56"/>
      <c r="AD7" s="51"/>
      <c r="AE7" s="26">
        <f>IF(AG7+AG8=0,0,IF(AG7&gt;AG8,AH7,AH8))</f>
        <v>0</v>
      </c>
      <c r="AF7" s="46"/>
      <c r="AG7" s="51"/>
      <c r="AH7" s="26">
        <f>IF(AL6+AL7=0,0,IF(AL6&lt;AL7,AK6,AK7))</f>
        <v>0</v>
      </c>
      <c r="AI7" s="46"/>
      <c r="AJ7" s="14"/>
      <c r="AK7" s="17" t="str">
        <f>BL61</f>
        <v>freilos</v>
      </c>
      <c r="AL7" s="45"/>
      <c r="AM7" s="53"/>
      <c r="AN7" s="46"/>
      <c r="AO7" s="26">
        <f>IF(AL6+AL7=0,0,IF(AL6&gt;AL7,AK6,AK7))</f>
        <v>0</v>
      </c>
      <c r="AP7" s="51"/>
      <c r="AQ7" s="52"/>
      <c r="AU7" s="48"/>
      <c r="BK7" s="12">
        <v>6</v>
      </c>
      <c r="BL7" s="7" t="s">
        <v>16</v>
      </c>
      <c r="BM7" s="8">
        <f t="shared" ca="1" si="0"/>
        <v>0.62407048232919871</v>
      </c>
      <c r="BN7" s="8"/>
      <c r="BO7"/>
      <c r="BP7"/>
    </row>
    <row r="8" spans="15:68" x14ac:dyDescent="0.15">
      <c r="V8" s="55"/>
      <c r="AD8" s="51"/>
      <c r="AE8" s="26">
        <f>IF(AP27+AP28=0,0,IF(AP27&lt;AP28,AO27,AO28))</f>
        <v>0</v>
      </c>
      <c r="AG8" s="51"/>
      <c r="AH8" s="26">
        <f>IF(AL8+AL9=0,0,IF(AL8&lt;AL9,AK8,AK9))</f>
        <v>0</v>
      </c>
      <c r="AJ8" s="20"/>
      <c r="AK8" s="26" t="str">
        <f>BL8</f>
        <v>freilos</v>
      </c>
      <c r="AL8" s="51"/>
      <c r="AM8" s="52"/>
      <c r="AO8" s="26">
        <f>IF(AL8+AL9=0,0,IF(AL8&gt;AL9,AK8,AK9))</f>
        <v>0</v>
      </c>
      <c r="AP8" s="51"/>
      <c r="AU8" s="48"/>
      <c r="BK8" s="6">
        <v>7</v>
      </c>
      <c r="BL8" s="7" t="s">
        <v>16</v>
      </c>
      <c r="BM8" s="8">
        <f t="shared" ca="1" si="0"/>
        <v>0.36133849068506552</v>
      </c>
      <c r="BN8" s="8"/>
      <c r="BO8"/>
      <c r="BP8"/>
    </row>
    <row r="9" spans="15:68" x14ac:dyDescent="0.15">
      <c r="P9" s="45"/>
      <c r="Q9" s="17">
        <f>IF(S9+S10=0,0,IF(S9&gt;S10,T9,T10))</f>
        <v>0</v>
      </c>
      <c r="R9" s="46"/>
      <c r="S9" s="45"/>
      <c r="T9" s="17">
        <f>IF(W5+W6=0,0,IF(W5&gt;W6,X5,X6))</f>
        <v>0</v>
      </c>
      <c r="U9" s="46"/>
      <c r="V9" s="55"/>
      <c r="AJ9"/>
      <c r="AK9" s="26" t="str">
        <f>BL59</f>
        <v>freilos</v>
      </c>
      <c r="AL9" s="51"/>
      <c r="AU9" s="48"/>
      <c r="AV9" s="46"/>
      <c r="AW9" s="17">
        <f>IF(AT5+AT6=0,0,IF(AT5&gt;AT6,AS5,AS6))</f>
        <v>0</v>
      </c>
      <c r="AX9" s="45"/>
      <c r="BK9" s="12">
        <v>8</v>
      </c>
      <c r="BL9" s="7" t="s">
        <v>16</v>
      </c>
      <c r="BM9" s="8">
        <f t="shared" ca="1" si="0"/>
        <v>0.17996158414903141</v>
      </c>
      <c r="BN9" s="8"/>
      <c r="BO9"/>
      <c r="BP9"/>
    </row>
    <row r="10" spans="15:68" x14ac:dyDescent="0.15">
      <c r="O10" s="50"/>
      <c r="P10" s="45"/>
      <c r="Q10" s="17">
        <f>IF(AX9+AX10=0,0,IF(AX9&lt;AX10,AW9,AW10))</f>
        <v>0</v>
      </c>
      <c r="S10" s="45"/>
      <c r="T10" s="17">
        <f>IF(W13+W14=0,0,IF(W13&gt;W14,X13,X14))</f>
        <v>0</v>
      </c>
      <c r="V10" s="55"/>
      <c r="AJ10"/>
      <c r="AK10" s="17" t="str">
        <f>BL10</f>
        <v>freilos</v>
      </c>
      <c r="AL10" s="45"/>
      <c r="AU10" s="48"/>
      <c r="AW10" s="17">
        <f>IF(AT13+AT14=0,0,IF(AT13&gt;AT14,AS13,AS14))</f>
        <v>0</v>
      </c>
      <c r="AX10" s="45"/>
      <c r="AY10" s="53"/>
      <c r="BK10" s="6">
        <v>9</v>
      </c>
      <c r="BL10" s="7" t="s">
        <v>16</v>
      </c>
      <c r="BM10" s="8">
        <f t="shared" ca="1" si="0"/>
        <v>0.81789537237676457</v>
      </c>
      <c r="BN10" s="8"/>
      <c r="BO10"/>
      <c r="BP10"/>
    </row>
    <row r="11" spans="15:68" x14ac:dyDescent="0.15">
      <c r="O11" s="55"/>
      <c r="V11" s="55"/>
      <c r="AD11" s="45"/>
      <c r="AE11" s="17">
        <f>IF(AG11+AG12=0,0,IF(AG11&gt;AG12,AH11,AH12))</f>
        <v>0</v>
      </c>
      <c r="AF11" s="46"/>
      <c r="AG11" s="45"/>
      <c r="AH11" s="17">
        <f>IF(AL10+AL11=0,0,IF(AL10&lt;AL11,AK10,AK11))</f>
        <v>0</v>
      </c>
      <c r="AI11" s="46"/>
      <c r="AJ11" s="14"/>
      <c r="AK11" s="17" t="str">
        <f>BL57</f>
        <v>freilos</v>
      </c>
      <c r="AL11" s="45"/>
      <c r="AM11" s="53"/>
      <c r="AN11" s="46"/>
      <c r="AO11" s="17">
        <f>IF(AL10+AL11=0,0,IF(AL10&gt;AL11,AK10,AK11))</f>
        <v>0</v>
      </c>
      <c r="AP11" s="45"/>
      <c r="AU11" s="48"/>
      <c r="AY11" s="48"/>
      <c r="BK11" s="12">
        <v>10</v>
      </c>
      <c r="BL11" s="7" t="s">
        <v>16</v>
      </c>
      <c r="BM11" s="8">
        <f t="shared" ca="1" si="0"/>
        <v>0.66162383485289988</v>
      </c>
      <c r="BN11" s="8"/>
      <c r="BO11"/>
      <c r="BP11"/>
    </row>
    <row r="12" spans="15:68" x14ac:dyDescent="0.15">
      <c r="O12" s="55"/>
      <c r="V12" s="55"/>
      <c r="AC12" s="50"/>
      <c r="AD12" s="45"/>
      <c r="AE12" s="17">
        <f>IF(AP23+AP24=0,0,IF(AP23&lt;AP24,AO23,AO24))</f>
        <v>0</v>
      </c>
      <c r="AG12" s="45"/>
      <c r="AH12" s="17">
        <f>IF(AL12+AL13=0,0,IF(AL12&lt;AL13,AK12,AK13))</f>
        <v>0</v>
      </c>
      <c r="AJ12" s="20"/>
      <c r="AK12" s="26" t="str">
        <f>BL12</f>
        <v>freilos</v>
      </c>
      <c r="AL12" s="51"/>
      <c r="AM12" s="52"/>
      <c r="AO12" s="17">
        <f>IF(AL12+AL13=0,0,IF(AL12&gt;AL13,AK12,AK13))</f>
        <v>0</v>
      </c>
      <c r="AP12" s="45"/>
      <c r="AQ12" s="53"/>
      <c r="AU12" s="48"/>
      <c r="AY12" s="48"/>
      <c r="BK12" s="6">
        <v>11</v>
      </c>
      <c r="BL12" s="7" t="s">
        <v>16</v>
      </c>
      <c r="BM12" s="8">
        <f t="shared" ca="1" si="0"/>
        <v>0.83907913427590641</v>
      </c>
      <c r="BN12" s="8"/>
      <c r="BO12"/>
      <c r="BP12"/>
    </row>
    <row r="13" spans="15:68" x14ac:dyDescent="0.15">
      <c r="O13" s="55"/>
      <c r="V13" s="56"/>
      <c r="W13" s="51"/>
      <c r="X13" s="26">
        <f>IF(Z13+Z14=0,0,IF(Z13&gt;Z14,AA13,AA14))</f>
        <v>0</v>
      </c>
      <c r="Y13" s="46"/>
      <c r="Z13" s="51"/>
      <c r="AA13" s="26">
        <f>IF(AD11+AD12=0,0,IF(AD11&gt;AD12,AE11,AE12))</f>
        <v>0</v>
      </c>
      <c r="AB13" s="46"/>
      <c r="AC13" s="55"/>
      <c r="AJ13"/>
      <c r="AK13" s="26" t="str">
        <f>BL55</f>
        <v>freilos</v>
      </c>
      <c r="AL13" s="51"/>
      <c r="AR13" s="56"/>
      <c r="AS13" s="26">
        <f>IF(AP11+AP12=0,0,IF(AP11&gt;AP12,AO11,AO12))</f>
        <v>0</v>
      </c>
      <c r="AT13" s="51"/>
      <c r="AU13" s="52"/>
      <c r="AY13" s="48"/>
      <c r="BK13" s="12">
        <v>12</v>
      </c>
      <c r="BL13" s="7" t="s">
        <v>16</v>
      </c>
      <c r="BM13" s="8">
        <f t="shared" ca="1" si="0"/>
        <v>0.56743201324501158</v>
      </c>
      <c r="BN13" s="8"/>
    </row>
    <row r="14" spans="15:68" x14ac:dyDescent="0.15">
      <c r="O14" s="55"/>
      <c r="W14" s="51"/>
      <c r="X14" s="26">
        <f>IF(AT5+AT6=0,0,IF(AT5&lt;AT6,AS5,AS6))</f>
        <v>0</v>
      </c>
      <c r="Z14" s="51"/>
      <c r="AA14" s="26">
        <f>IF(AD15+AD16=0,0,IF(AD15&gt;AD16,AE15,AE16))</f>
        <v>0</v>
      </c>
      <c r="AC14" s="55"/>
      <c r="AJ14"/>
      <c r="AK14" s="17" t="str">
        <f>BL14</f>
        <v>freilos</v>
      </c>
      <c r="AL14" s="45"/>
      <c r="AQ14" s="48"/>
      <c r="AS14" s="26">
        <f>IF(AP15+AP16=0,0,IF(AP15&gt;AP16,AO15,AO16))</f>
        <v>0</v>
      </c>
      <c r="AT14" s="51"/>
      <c r="AY14" s="48"/>
      <c r="BK14" s="6">
        <v>13</v>
      </c>
      <c r="BL14" s="7" t="s">
        <v>16</v>
      </c>
      <c r="BM14" s="8">
        <f t="shared" ca="1" si="0"/>
        <v>7.1442875600290501E-3</v>
      </c>
      <c r="BN14" s="8"/>
    </row>
    <row r="15" spans="15:68" x14ac:dyDescent="0.15">
      <c r="O15" s="55"/>
      <c r="AC15" s="56"/>
      <c r="AD15" s="51"/>
      <c r="AE15" s="26">
        <f>IF(AG15+AG16=0,0,IF(AG15&gt;AG16,AH15,AH16))</f>
        <v>0</v>
      </c>
      <c r="AF15" s="46"/>
      <c r="AG15" s="51"/>
      <c r="AH15" s="26">
        <f>IF(AL14+AL15=0,0,IF(AL14&lt;AL15,AK14,AK15))</f>
        <v>0</v>
      </c>
      <c r="AI15" s="46"/>
      <c r="AJ15" s="14"/>
      <c r="AK15" s="17" t="str">
        <f>BL53</f>
        <v>freilos</v>
      </c>
      <c r="AL15" s="45"/>
      <c r="AM15" s="53"/>
      <c r="AN15" s="46"/>
      <c r="AO15" s="26">
        <f>IF(AL14+AL15=0,0,IF(AL14&gt;AL15,AK14,AK15))</f>
        <v>0</v>
      </c>
      <c r="AP15" s="51"/>
      <c r="AQ15" s="52"/>
      <c r="AY15" s="48"/>
      <c r="BK15" s="12">
        <v>14</v>
      </c>
      <c r="BL15" s="7" t="s">
        <v>16</v>
      </c>
      <c r="BM15" s="8">
        <f t="shared" ca="1" si="0"/>
        <v>0.66634764028423898</v>
      </c>
      <c r="BN15" s="8"/>
    </row>
    <row r="16" spans="15:68" x14ac:dyDescent="0.15">
      <c r="O16" s="55"/>
      <c r="AD16" s="51"/>
      <c r="AE16" s="26">
        <f>IF(AP19+AP20=0,0,IF(AP19&lt;AP20,AO19,AO20))</f>
        <v>0</v>
      </c>
      <c r="AG16" s="51"/>
      <c r="AH16" s="26">
        <f>IF(AL16+AL17=0,0,IF(AL16&lt;AL17,AK16,AK17))</f>
        <v>0</v>
      </c>
      <c r="AJ16" s="20"/>
      <c r="AK16" s="26" t="str">
        <f>BL16</f>
        <v>freilos</v>
      </c>
      <c r="AL16" s="51"/>
      <c r="AM16" s="52"/>
      <c r="AO16" s="26">
        <f>IF(AL16+AL17=0,0,IF(AL16&gt;AL17,AK16,AK17))</f>
        <v>0</v>
      </c>
      <c r="AP16" s="51"/>
      <c r="AY16" s="48"/>
      <c r="BK16" s="6">
        <v>15</v>
      </c>
      <c r="BL16" s="7" t="s">
        <v>16</v>
      </c>
      <c r="BM16" s="8">
        <f t="shared" ca="1" si="0"/>
        <v>9.2107459469955466E-2</v>
      </c>
      <c r="BN16" s="8"/>
    </row>
    <row r="17" spans="3:66" x14ac:dyDescent="0.15">
      <c r="N17" s="48"/>
      <c r="AJ17"/>
      <c r="AK17" s="26" t="str">
        <f>BL51</f>
        <v>freilos</v>
      </c>
      <c r="AL17" s="51"/>
      <c r="AY17" s="48"/>
      <c r="BK17" s="12">
        <v>16</v>
      </c>
      <c r="BL17" s="7" t="s">
        <v>16</v>
      </c>
      <c r="BM17" s="8">
        <f t="shared" ca="1" si="0"/>
        <v>0.85284779879821082</v>
      </c>
      <c r="BN17" s="8"/>
    </row>
    <row r="18" spans="3:66" x14ac:dyDescent="0.15">
      <c r="O18" s="55"/>
      <c r="AJ18"/>
      <c r="AK18" s="17" t="str">
        <f>BL18</f>
        <v>freilos</v>
      </c>
      <c r="AL18" s="45"/>
      <c r="AY18" s="48"/>
      <c r="BK18" s="6">
        <v>17</v>
      </c>
      <c r="BL18" s="7" t="s">
        <v>16</v>
      </c>
      <c r="BM18" s="8">
        <f t="shared" ca="1" si="0"/>
        <v>0.28349682385876618</v>
      </c>
      <c r="BN18" s="8"/>
    </row>
    <row r="19" spans="3:66" x14ac:dyDescent="0.15">
      <c r="O19" s="55"/>
      <c r="AD19" s="45"/>
      <c r="AE19" s="17">
        <f>IF(AG19+AG20=0,0,IF(AG19&gt;AG20,AH19,AH20))</f>
        <v>0</v>
      </c>
      <c r="AF19" s="46"/>
      <c r="AG19" s="45"/>
      <c r="AH19" s="17">
        <f>IF(AL18+AL19=0,0,IF(AL18&lt;AL19,AK18,AK19))</f>
        <v>0</v>
      </c>
      <c r="AI19" s="46"/>
      <c r="AJ19" s="14"/>
      <c r="AK19" s="17" t="str">
        <f>BL49</f>
        <v>freilos</v>
      </c>
      <c r="AL19" s="45"/>
      <c r="AM19" s="53"/>
      <c r="AN19" s="46"/>
      <c r="AO19" s="17">
        <f>IF(AL18+AL19=0,0,IF(AL18&gt;AL19,AK18,AK19))</f>
        <v>0</v>
      </c>
      <c r="AP19" s="45"/>
      <c r="AY19" s="48"/>
      <c r="BK19" s="12">
        <v>18</v>
      </c>
      <c r="BL19" s="7" t="s">
        <v>16</v>
      </c>
      <c r="BM19" s="8">
        <f t="shared" ca="1" si="0"/>
        <v>0.72529192527952313</v>
      </c>
      <c r="BN19" s="8"/>
    </row>
    <row r="20" spans="3:66" x14ac:dyDescent="0.15">
      <c r="O20" s="55"/>
      <c r="AC20" s="50"/>
      <c r="AD20" s="45"/>
      <c r="AE20" s="17">
        <f>IF(AP15+AP16=0,0,IF(AP15&lt;AP16,AO15,AO16))</f>
        <v>0</v>
      </c>
      <c r="AG20" s="45"/>
      <c r="AH20" s="17">
        <f>IF(AL20+AL21=0,0,IF(AL20&lt;AL21,AK20,AK21))</f>
        <v>0</v>
      </c>
      <c r="AJ20" s="20"/>
      <c r="AK20" s="26" t="str">
        <f>BL20</f>
        <v>freilos</v>
      </c>
      <c r="AL20" s="51"/>
      <c r="AM20" s="52"/>
      <c r="AO20" s="17">
        <f>IF(AL20+AL21=0,0,IF(AL20&gt;AL21,AK20,AK21))</f>
        <v>0</v>
      </c>
      <c r="AP20" s="45"/>
      <c r="AQ20" s="53"/>
      <c r="AY20" s="48"/>
      <c r="BK20" s="6">
        <v>19</v>
      </c>
      <c r="BL20" s="7" t="s">
        <v>16</v>
      </c>
      <c r="BM20" s="8">
        <f t="shared" ca="1" si="0"/>
        <v>0.10646571158500162</v>
      </c>
      <c r="BN20" s="8"/>
    </row>
    <row r="21" spans="3:66" x14ac:dyDescent="0.15">
      <c r="O21" s="55"/>
      <c r="W21" s="45"/>
      <c r="X21" s="17">
        <f>IF(Z21+Z22=0,0,IF(Z21&gt;Z22,AA21,AA22))</f>
        <v>0</v>
      </c>
      <c r="Y21" s="46"/>
      <c r="Z21" s="45"/>
      <c r="AA21" s="17">
        <f>IF(AD19+AD20=0,0,IF(AD19&gt;AD20,AE19,AE20))</f>
        <v>0</v>
      </c>
      <c r="AB21" s="46"/>
      <c r="AC21" s="55"/>
      <c r="AJ21"/>
      <c r="AK21" s="26" t="str">
        <f>BL47</f>
        <v>freilos</v>
      </c>
      <c r="AL21" s="51"/>
      <c r="AR21" s="56"/>
      <c r="AS21" s="17">
        <f>IF(AP19+AP20=0,0,IF(AP19&gt;AP20,AO19,AO20))</f>
        <v>0</v>
      </c>
      <c r="AT21" s="45"/>
      <c r="AY21" s="48"/>
      <c r="BK21" s="12">
        <v>20</v>
      </c>
      <c r="BL21" s="7" t="s">
        <v>16</v>
      </c>
      <c r="BM21" s="8">
        <f t="shared" ca="1" si="0"/>
        <v>0.45371118065133476</v>
      </c>
      <c r="BN21" s="8"/>
    </row>
    <row r="22" spans="3:66" x14ac:dyDescent="0.15">
      <c r="O22" s="55"/>
      <c r="V22" s="50"/>
      <c r="W22" s="45"/>
      <c r="X22" s="17">
        <f>IF(AT29+AT30=0,0,IF(AT29&lt;AT30,AS29,AS30))</f>
        <v>0</v>
      </c>
      <c r="Z22" s="45"/>
      <c r="AA22" s="17">
        <f>IF(AD23+AD24=0,0,IF(AD23&gt;AD24,AE23,AE24))</f>
        <v>0</v>
      </c>
      <c r="AC22" s="55"/>
      <c r="AJ22"/>
      <c r="AK22" s="17" t="str">
        <f>BL22</f>
        <v>freilos</v>
      </c>
      <c r="AL22" s="45"/>
      <c r="AQ22" s="48"/>
      <c r="AS22" s="17">
        <f>IF(AP23+AP24=0,0,IF(AP23&gt;AP24,AO23,AO24))</f>
        <v>0</v>
      </c>
      <c r="AT22" s="45"/>
      <c r="AU22" s="53"/>
      <c r="AY22" s="48"/>
      <c r="BK22" s="6">
        <v>21</v>
      </c>
      <c r="BL22" s="7" t="s">
        <v>16</v>
      </c>
      <c r="BM22" s="8">
        <f t="shared" ca="1" si="0"/>
        <v>0.97713190365384439</v>
      </c>
      <c r="BN22" s="8"/>
    </row>
    <row r="23" spans="3:66" x14ac:dyDescent="0.15">
      <c r="O23" s="55"/>
      <c r="V23" s="55"/>
      <c r="AC23" s="56"/>
      <c r="AD23" s="51"/>
      <c r="AE23" s="26">
        <f>IF(AG23+AG24=0,0,IF(AG23&gt;AG24,AH23,AH24))</f>
        <v>0</v>
      </c>
      <c r="AF23" s="46"/>
      <c r="AG23" s="51"/>
      <c r="AH23" s="26">
        <f>IF(AL22+AL23=0,0,IF(AL22&lt;AL23,AK22,AK23))</f>
        <v>0</v>
      </c>
      <c r="AI23" s="46"/>
      <c r="AJ23" s="14"/>
      <c r="AK23" s="17" t="str">
        <f>BL45</f>
        <v>freilos</v>
      </c>
      <c r="AL23" s="45"/>
      <c r="AM23" s="53"/>
      <c r="AN23" s="46"/>
      <c r="AO23" s="26">
        <f>IF(AL22+AL23=0,0,IF(AL22&gt;AL23,AK22,AK23))</f>
        <v>0</v>
      </c>
      <c r="AP23" s="51"/>
      <c r="AQ23" s="52"/>
      <c r="AU23" s="48"/>
      <c r="AY23" s="48"/>
      <c r="BK23" s="12">
        <v>22</v>
      </c>
      <c r="BL23" s="7" t="s">
        <v>16</v>
      </c>
      <c r="BM23" s="8">
        <f t="shared" ca="1" si="0"/>
        <v>0.29873375206967701</v>
      </c>
      <c r="BN23" s="8"/>
    </row>
    <row r="24" spans="3:66" x14ac:dyDescent="0.15">
      <c r="O24" s="55"/>
      <c r="V24" s="55"/>
      <c r="AD24" s="51"/>
      <c r="AE24" s="26">
        <f>IF(AP11+AP12=0,0,IF(AP11&lt;AP12,AO11,AO12))</f>
        <v>0</v>
      </c>
      <c r="AG24" s="51"/>
      <c r="AH24" s="26">
        <f>IF(AL24+AL25=0,0,IF(AL24&lt;AL25,AK24,AK25))</f>
        <v>0</v>
      </c>
      <c r="AJ24" s="20"/>
      <c r="AK24" s="26" t="str">
        <f>BL24</f>
        <v>freilos</v>
      </c>
      <c r="AL24" s="51"/>
      <c r="AM24" s="52"/>
      <c r="AO24" s="26">
        <f>IF(AL24+AL25=0,0,IF(AK24&gt;AL25,AK24,AK25))</f>
        <v>0</v>
      </c>
      <c r="AP24" s="51"/>
      <c r="AU24" s="48"/>
      <c r="AY24" s="48"/>
      <c r="BK24" s="6">
        <v>23</v>
      </c>
      <c r="BL24" s="7" t="s">
        <v>16</v>
      </c>
      <c r="BM24" s="8">
        <f t="shared" ca="1" si="0"/>
        <v>5.5401595285109462E-4</v>
      </c>
      <c r="BN24" s="8"/>
    </row>
    <row r="25" spans="3:66" x14ac:dyDescent="0.15">
      <c r="O25" s="56"/>
      <c r="P25" s="51"/>
      <c r="Q25" s="26">
        <f>IF(S25+S25=0,0,IF(S25&gt;S26,T25,T26))</f>
        <v>0</v>
      </c>
      <c r="R25" s="46"/>
      <c r="S25" s="51"/>
      <c r="T25" s="26">
        <f>IF(W21+W22=0,0,IF(W21&gt;W22,X21,X22))</f>
        <v>0</v>
      </c>
      <c r="U25" s="46"/>
      <c r="V25" s="55"/>
      <c r="AJ25"/>
      <c r="AK25" s="26" t="str">
        <f>BL43</f>
        <v>freilos</v>
      </c>
      <c r="AL25" s="51"/>
      <c r="AU25" s="48"/>
      <c r="AV25" s="46"/>
      <c r="AW25" s="26">
        <f>IF(AT21+AT22=0,0,IF(AT21&gt;AT22,AS21,AS22))</f>
        <v>0</v>
      </c>
      <c r="AX25" s="51"/>
      <c r="AY25" s="52"/>
      <c r="BK25" s="12">
        <v>24</v>
      </c>
      <c r="BL25" s="7" t="s">
        <v>16</v>
      </c>
      <c r="BM25" s="8">
        <f t="shared" ca="1" si="0"/>
        <v>0.16763918341461148</v>
      </c>
      <c r="BN25" s="8"/>
    </row>
    <row r="26" spans="3:66" x14ac:dyDescent="0.15">
      <c r="I26" s="57"/>
      <c r="J26" s="17">
        <f>IF(L26+L27=0,0,IF(L26&gt;L27,M26,M27))</f>
        <v>0</v>
      </c>
      <c r="K26" s="52"/>
      <c r="L26" s="57"/>
      <c r="M26" s="17">
        <f>IF(P9+P10=0,0,IF(P9&gt;P10,Q9,Q10))</f>
        <v>0</v>
      </c>
      <c r="N26" s="52"/>
      <c r="P26" s="51"/>
      <c r="Q26" s="26">
        <f>IF(AX25+AX25=0,0,IF(AX25&lt;AX26,AW25,AW26))</f>
        <v>0</v>
      </c>
      <c r="S26" s="51"/>
      <c r="T26" s="26">
        <f>IF(W29+W30=0,0,IF(W29&gt;W30,X29,X30))</f>
        <v>0</v>
      </c>
      <c r="V26" s="55"/>
      <c r="AJ26"/>
      <c r="AK26" s="17" t="str">
        <f>BL26</f>
        <v>freilos</v>
      </c>
      <c r="AL26" s="45"/>
      <c r="AU26" s="48"/>
      <c r="AW26" s="26">
        <f>IF(AT29+AT30=0,0,IF(AT29&gt;AT30,AS29,AS30))</f>
        <v>0</v>
      </c>
      <c r="AX26" s="51"/>
      <c r="AZ26" s="56"/>
      <c r="BA26" s="17">
        <f>IF(AX9+AX10=0,0,IF(AX9&gt;AX10,AW9,AW10))</f>
        <v>0</v>
      </c>
      <c r="BB26" s="57"/>
      <c r="BK26" s="6">
        <v>25</v>
      </c>
      <c r="BL26" s="7" t="s">
        <v>16</v>
      </c>
      <c r="BM26" s="8">
        <f t="shared" ca="1" si="0"/>
        <v>0.4568257366666294</v>
      </c>
      <c r="BN26" s="8"/>
    </row>
    <row r="27" spans="3:66" x14ac:dyDescent="0.15">
      <c r="H27" s="50"/>
      <c r="I27" s="57"/>
      <c r="J27" s="17">
        <f>IF(BB26+BB27=0,0,IF(BB26&lt;BB27,BA26,BA27))</f>
        <v>0</v>
      </c>
      <c r="L27" s="57"/>
      <c r="M27" s="17">
        <f>IF(P25+P25=0,0,IF(P25&gt;P26,Q25,Q26))</f>
        <v>0</v>
      </c>
      <c r="V27" s="55"/>
      <c r="AD27" s="45"/>
      <c r="AE27" s="17">
        <f>IF(AG27+AG28=0,0,IF(AG27&gt;AG28,AH27,AH28))</f>
        <v>0</v>
      </c>
      <c r="AF27" s="46"/>
      <c r="AG27" s="45"/>
      <c r="AH27" s="17">
        <f>IF(AL26+AL27=0,0,IF(AL26&lt;AL27,AK26,AK27))</f>
        <v>0</v>
      </c>
      <c r="AI27" s="46"/>
      <c r="AJ27" s="14"/>
      <c r="AK27" s="17" t="str">
        <f>BL41</f>
        <v>freilos</v>
      </c>
      <c r="AL27" s="45"/>
      <c r="AM27" s="53"/>
      <c r="AN27" s="46"/>
      <c r="AO27" s="17">
        <f>IF(AL26+AL27=0,0,IF(AL26&gt;AL27,AK26,AK27))</f>
        <v>0</v>
      </c>
      <c r="AP27" s="45"/>
      <c r="AU27" s="48"/>
      <c r="BA27" s="17">
        <f>IF(AX25+AX26=0,0,IF(AX25&gt;AX26,AW25,AW26))</f>
        <v>0</v>
      </c>
      <c r="BB27" s="57"/>
      <c r="BC27" s="53"/>
      <c r="BK27" s="12">
        <v>26</v>
      </c>
      <c r="BL27" s="7" t="s">
        <v>16</v>
      </c>
      <c r="BM27" s="8">
        <f t="shared" ca="1" si="0"/>
        <v>0.12933251033904802</v>
      </c>
      <c r="BN27" s="8"/>
    </row>
    <row r="28" spans="3:66" x14ac:dyDescent="0.15">
      <c r="G28" s="48"/>
      <c r="V28" s="55"/>
      <c r="AC28" s="50"/>
      <c r="AD28" s="45"/>
      <c r="AE28" s="17">
        <f>IF(AP7+AP8=0,0,IF(AP7&lt;AP8,AO7,AO8))</f>
        <v>0</v>
      </c>
      <c r="AG28" s="45"/>
      <c r="AH28" s="17">
        <f>IF(AL28+AL29=0,0,IF(AL28&lt;AL29,AK28,AK29))</f>
        <v>0</v>
      </c>
      <c r="AJ28" s="20"/>
      <c r="AK28" s="26" t="str">
        <f>BL28</f>
        <v>freilos</v>
      </c>
      <c r="AL28" s="51"/>
      <c r="AM28" s="52"/>
      <c r="AO28" s="17">
        <f>IF(AL28+AL29=0,0,IF(AL28&gt;AL29,AK28,AK29))</f>
        <v>0</v>
      </c>
      <c r="AP28" s="45"/>
      <c r="AQ28" s="53"/>
      <c r="AU28" s="48"/>
      <c r="BD28" s="55"/>
      <c r="BK28" s="6">
        <v>27</v>
      </c>
      <c r="BL28" s="7" t="s">
        <v>16</v>
      </c>
      <c r="BM28" s="8">
        <f t="shared" ca="1" si="0"/>
        <v>0.63715283590661631</v>
      </c>
      <c r="BN28" s="8"/>
    </row>
    <row r="29" spans="3:66" ht="14" x14ac:dyDescent="0.15">
      <c r="G29" s="48"/>
      <c r="L29" s="27"/>
      <c r="O29" s="27"/>
      <c r="V29" s="56"/>
      <c r="W29" s="51"/>
      <c r="X29" s="26">
        <f>IF(Z29+Z30=0,0,IF(Z29&gt;Z30,AA29,AA30))</f>
        <v>0</v>
      </c>
      <c r="Y29" s="46"/>
      <c r="Z29" s="51"/>
      <c r="AA29" s="26">
        <f>IF(AD27+AD28=0,0,IF(AD27&gt;AD28,AE27,AE28))</f>
        <v>0</v>
      </c>
      <c r="AB29" s="46"/>
      <c r="AC29" s="55"/>
      <c r="AJ29"/>
      <c r="AK29" s="26" t="str">
        <f>BL39</f>
        <v>freilos</v>
      </c>
      <c r="AL29" s="51"/>
      <c r="AR29" s="56"/>
      <c r="AS29" s="26">
        <f>IF(AP31+AP32=0,0,IF(AP31&gt;AP32,AO31,AO32))</f>
        <v>0</v>
      </c>
      <c r="AT29" s="51"/>
      <c r="AU29" s="52"/>
      <c r="BD29" s="55"/>
      <c r="BK29" s="12">
        <v>28</v>
      </c>
      <c r="BL29" s="7" t="s">
        <v>16</v>
      </c>
      <c r="BM29" s="8">
        <f t="shared" ca="1" si="0"/>
        <v>0.18069311217560347</v>
      </c>
      <c r="BN29" s="8"/>
    </row>
    <row r="30" spans="3:66" x14ac:dyDescent="0.15">
      <c r="G30" s="48"/>
      <c r="W30" s="51"/>
      <c r="X30" s="26">
        <f>IF(AT21+AT22=0,0,IF(AT21&lt;AT22,AS21,AS22))</f>
        <v>0</v>
      </c>
      <c r="Z30" s="51"/>
      <c r="AA30" s="26">
        <f>IF(AD31+AD32=0,0,IF(AD31&gt;AD32,AE31,AE32))</f>
        <v>0</v>
      </c>
      <c r="AC30" s="55"/>
      <c r="AJ30"/>
      <c r="AK30" s="17" t="str">
        <f>BL30</f>
        <v>freilos</v>
      </c>
      <c r="AL30" s="45"/>
      <c r="AQ30" s="48"/>
      <c r="AS30" s="26">
        <f>IF(AP27+AP28=0,0,IF(AP27&gt;AP28,AO27,AO28))</f>
        <v>0</v>
      </c>
      <c r="AT30" s="51"/>
      <c r="BD30" s="55"/>
      <c r="BK30" s="6">
        <v>29</v>
      </c>
      <c r="BL30" s="7" t="s">
        <v>16</v>
      </c>
      <c r="BM30" s="8">
        <f t="shared" ca="1" si="0"/>
        <v>0.62148908124355373</v>
      </c>
      <c r="BN30" s="8"/>
    </row>
    <row r="31" spans="3:66" x14ac:dyDescent="0.15">
      <c r="G31" s="48"/>
      <c r="AC31" s="56"/>
      <c r="AD31" s="51"/>
      <c r="AE31" s="26">
        <f>IF(AG31+AG31=0,0,IF(AG31&gt;AG32,AH31,AH32))</f>
        <v>0</v>
      </c>
      <c r="AF31" s="46"/>
      <c r="AG31" s="51"/>
      <c r="AH31" s="26">
        <f>IF(AL30+AL31=0,0,IF(AL30&lt;AL31,AK30,AK31))</f>
        <v>0</v>
      </c>
      <c r="AI31" s="46"/>
      <c r="AJ31" s="14"/>
      <c r="AK31" s="17" t="str">
        <f>BL37</f>
        <v>freilos</v>
      </c>
      <c r="AL31" s="45"/>
      <c r="AM31" s="53"/>
      <c r="AN31" s="46"/>
      <c r="AO31" s="26">
        <f>IF(AL30+AL31=0,0,IF(AL30&gt;AL31,AK30,AK31))</f>
        <v>0</v>
      </c>
      <c r="AP31" s="51"/>
      <c r="AQ31" s="52"/>
      <c r="BD31" s="55"/>
      <c r="BK31" s="12">
        <v>30</v>
      </c>
      <c r="BL31" s="7" t="s">
        <v>16</v>
      </c>
      <c r="BM31" s="8">
        <f t="shared" ca="1" si="0"/>
        <v>7.7057428397642957E-2</v>
      </c>
      <c r="BN31" s="8"/>
    </row>
    <row r="32" spans="3:66" ht="14" x14ac:dyDescent="0.15">
      <c r="C32" s="58" t="s">
        <v>21</v>
      </c>
      <c r="D32" s="27"/>
      <c r="E32" s="27"/>
      <c r="F32" s="58" t="s">
        <v>22</v>
      </c>
      <c r="G32" s="48"/>
      <c r="AD32" s="51"/>
      <c r="AE32" s="26">
        <f>IF(AP3+AP4=0,0,IF(AP3&lt;AP4,AO3,AO4))</f>
        <v>0</v>
      </c>
      <c r="AG32" s="51"/>
      <c r="AH32" s="26">
        <f>IF(AL32+AL33=0,0,IF(AL32&lt;AL33,AK32,AK33))</f>
        <v>0</v>
      </c>
      <c r="AJ32" s="20"/>
      <c r="AK32" s="26" t="str">
        <f>BL32</f>
        <v>freilos</v>
      </c>
      <c r="AL32" s="51"/>
      <c r="AM32" s="52"/>
      <c r="AO32" s="26">
        <f>IF(AL32+AL33=0,0,IF(AL32&gt;AL33,AK32,AK33))</f>
        <v>0</v>
      </c>
      <c r="AP32" s="51"/>
      <c r="BD32" s="55"/>
      <c r="BH32" s="27" t="s">
        <v>23</v>
      </c>
      <c r="BK32" s="6">
        <v>31</v>
      </c>
      <c r="BL32" s="7" t="s">
        <v>16</v>
      </c>
      <c r="BM32" s="8">
        <f t="shared" ca="1" si="0"/>
        <v>0.83392446406947918</v>
      </c>
      <c r="BN32" s="8"/>
    </row>
    <row r="33" spans="2:66" x14ac:dyDescent="0.15">
      <c r="B33" s="59"/>
      <c r="C33" s="31">
        <f>IF(E33+E34=0,0,IF(E33&gt;E34,F33,F34))</f>
        <v>0</v>
      </c>
      <c r="D33" s="46"/>
      <c r="E33" s="59"/>
      <c r="F33" s="32">
        <f>IF(I26+I27=0,0,IF(I26&gt;I27,J26,J27))</f>
        <v>0</v>
      </c>
      <c r="G33" s="48"/>
      <c r="AJ33"/>
      <c r="AK33" s="26" t="str">
        <f>BL35</f>
        <v>freilos</v>
      </c>
      <c r="AL33" s="51"/>
      <c r="BD33" s="55"/>
      <c r="BE33" s="32">
        <f>IF(BB26+BB27=0,0,IF(BB26&gt;BB27,BA26,BA27))</f>
        <v>0</v>
      </c>
      <c r="BF33" s="60"/>
      <c r="BG33" s="46"/>
      <c r="BH33" s="60">
        <f>IF(BF33+BF34=0,0,IF(BF33&gt;BF34,BE33,BE34))</f>
        <v>0</v>
      </c>
      <c r="BI33" s="32"/>
      <c r="BJ33"/>
      <c r="BK33" s="12">
        <v>32</v>
      </c>
      <c r="BL33" s="7" t="s">
        <v>16</v>
      </c>
      <c r="BM33" s="8">
        <f t="shared" ca="1" si="0"/>
        <v>0.3744307653324519</v>
      </c>
      <c r="BN33" s="8"/>
    </row>
    <row r="34" spans="2:66" x14ac:dyDescent="0.15">
      <c r="B34" s="59"/>
      <c r="C34" s="31">
        <f>IF(BF33+BF34=0,0,IF(BF33&lt;BF34,BE33,BE34))</f>
        <v>0</v>
      </c>
      <c r="E34" s="59"/>
      <c r="F34" s="32">
        <f>IF(I40+I41=0,0,IF(I40&gt;I41,J40,J41))</f>
        <v>0</v>
      </c>
      <c r="G34" s="53"/>
      <c r="AJ34"/>
      <c r="AK34" s="17" t="str">
        <f>BL34</f>
        <v>freilos</v>
      </c>
      <c r="AL34" s="45"/>
      <c r="AM34" s="46"/>
      <c r="BD34" s="50"/>
      <c r="BE34" s="32">
        <f>IF(BB40+BB41=0,0,IF(BB40&gt;BB41,BA40,BA41))</f>
        <v>0</v>
      </c>
      <c r="BF34" s="60"/>
      <c r="BH34" s="60">
        <f>IF(B33+B34=0,0,IF(B33&gt;B34,C33,C34))</f>
        <v>0</v>
      </c>
      <c r="BI34" s="32"/>
      <c r="BJ34"/>
      <c r="BK34" s="6">
        <v>33</v>
      </c>
      <c r="BL34" s="7" t="s">
        <v>16</v>
      </c>
      <c r="BM34" s="8">
        <f t="shared" ref="BM34:BM65" ca="1" si="1">IF(BL34&lt;&gt;"",RAND(),3)</f>
        <v>0.22440526880716727</v>
      </c>
      <c r="BN34" s="8"/>
    </row>
    <row r="35" spans="2:66" x14ac:dyDescent="0.15">
      <c r="G35" s="48"/>
      <c r="AD35" s="45"/>
      <c r="AE35" s="17">
        <f>IF(AG35+AG36=0,0,IF(AG35&gt;AG36,AH35,AH36))</f>
        <v>0</v>
      </c>
      <c r="AF35" s="46"/>
      <c r="AG35" s="45"/>
      <c r="AH35" s="17">
        <f>IF(AL34+AL35=0,0,IF(AL34&lt;AL35,AK34,AK35))</f>
        <v>0</v>
      </c>
      <c r="AI35" s="46"/>
      <c r="AJ35" s="14"/>
      <c r="AK35" s="17" t="str">
        <f>BL33</f>
        <v>freilos</v>
      </c>
      <c r="AL35" s="45"/>
      <c r="AM35" s="48"/>
      <c r="AN35" s="46"/>
      <c r="AO35" s="17">
        <f>IF(AL34+AL35=0,0,IF(AL34&gt;AL35,AK34,AK35))</f>
        <v>0</v>
      </c>
      <c r="AP35" s="45"/>
      <c r="BD35" s="55"/>
      <c r="BK35" s="12">
        <v>34</v>
      </c>
      <c r="BL35" s="7" t="s">
        <v>16</v>
      </c>
      <c r="BM35" s="8">
        <f t="shared" ca="1" si="1"/>
        <v>0.94377650827431958</v>
      </c>
      <c r="BN35" s="8"/>
    </row>
    <row r="36" spans="2:66" x14ac:dyDescent="0.15">
      <c r="G36" s="48"/>
      <c r="AC36" s="50"/>
      <c r="AD36" s="45"/>
      <c r="AE36" s="17">
        <f>IF(AP63+AP64=0,0,IF(AP63&lt;AP64,AO63,AO64))</f>
        <v>0</v>
      </c>
      <c r="AG36" s="45"/>
      <c r="AH36" s="17">
        <f>IF(AL36+AL37=0,0,IF(AL36&lt;AL37,AK36,AK37))</f>
        <v>0</v>
      </c>
      <c r="AJ36" s="20"/>
      <c r="AK36" s="26" t="str">
        <f>BL36</f>
        <v>freilos</v>
      </c>
      <c r="AL36" s="51"/>
      <c r="AM36" s="52"/>
      <c r="AO36" s="17">
        <f>IF(AL36+AL37=0,0,IF(AL36&gt;AL37,AK36,AK37))</f>
        <v>0</v>
      </c>
      <c r="AP36" s="45"/>
      <c r="AQ36" s="53"/>
      <c r="BD36" s="55"/>
      <c r="BK36" s="6">
        <v>35</v>
      </c>
      <c r="BL36" s="7" t="s">
        <v>16</v>
      </c>
      <c r="BM36" s="8">
        <f t="shared" ca="1" si="1"/>
        <v>0.85541361134661653</v>
      </c>
      <c r="BN36" s="8"/>
    </row>
    <row r="37" spans="2:66" x14ac:dyDescent="0.15">
      <c r="G37" s="48"/>
      <c r="W37" s="45"/>
      <c r="X37" s="17">
        <f>IF(Z37+Z38=0,0,IF(Z37&gt;Z38,AA37,AA38))</f>
        <v>0</v>
      </c>
      <c r="Y37" s="46"/>
      <c r="Z37" s="45"/>
      <c r="AA37" s="17">
        <f>IF(AD35+AD36=0,0,IF(AD35&gt;AD36,AE35,AE36))</f>
        <v>0</v>
      </c>
      <c r="AB37" s="46"/>
      <c r="AC37" s="55"/>
      <c r="AJ37"/>
      <c r="AK37" s="26" t="str">
        <f>BL31</f>
        <v>freilos</v>
      </c>
      <c r="AL37" s="51"/>
      <c r="AR37" s="56"/>
      <c r="AS37" s="17">
        <f>IF(AP35+AP36=0,0,IF(AP35&gt;AP36,AO35,AO36))</f>
        <v>0</v>
      </c>
      <c r="AT37" s="45"/>
      <c r="BD37" s="55"/>
      <c r="BK37" s="12">
        <v>36</v>
      </c>
      <c r="BL37" s="7" t="s">
        <v>16</v>
      </c>
      <c r="BM37" s="8">
        <f t="shared" ca="1" si="1"/>
        <v>0.67417335262315925</v>
      </c>
      <c r="BN37" s="8"/>
    </row>
    <row r="38" spans="2:66" x14ac:dyDescent="0.15">
      <c r="G38" s="48"/>
      <c r="V38" s="50"/>
      <c r="W38" s="45"/>
      <c r="X38" s="17">
        <f>IF(AT45+AT46=0,0,IF(AT45&lt;AT46,AS45,AS46))</f>
        <v>0</v>
      </c>
      <c r="Z38" s="45"/>
      <c r="AA38" s="17">
        <f>IF(AD39+AD40=0,0,IF(AD39&gt;AD40,AE39,AE40))</f>
        <v>0</v>
      </c>
      <c r="AC38" s="55"/>
      <c r="AJ38"/>
      <c r="AK38" s="17" t="str">
        <f>BL38</f>
        <v>freilos</v>
      </c>
      <c r="AL38" s="45"/>
      <c r="AQ38" s="48"/>
      <c r="AS38" s="17">
        <f>IF(AP39+AP40=0,0,IF(AP39&gt;AP40,AO39,AO40))</f>
        <v>0</v>
      </c>
      <c r="AT38" s="45"/>
      <c r="AU38" s="53"/>
      <c r="BD38" s="55"/>
      <c r="BK38" s="6">
        <v>37</v>
      </c>
      <c r="BL38" s="7" t="s">
        <v>16</v>
      </c>
      <c r="BM38" s="8">
        <f t="shared" ca="1" si="1"/>
        <v>0.72992879451802217</v>
      </c>
      <c r="BN38" s="8"/>
    </row>
    <row r="39" spans="2:66" x14ac:dyDescent="0.15">
      <c r="G39" s="48"/>
      <c r="V39" s="55"/>
      <c r="AC39" s="56"/>
      <c r="AD39" s="51"/>
      <c r="AE39" s="26">
        <f>IF(AG39+AG40=0,0,IF(AG39&gt;AG40,AH39,AH40))</f>
        <v>0</v>
      </c>
      <c r="AF39" s="46"/>
      <c r="AG39" s="51"/>
      <c r="AH39" s="26">
        <f>IF(AL38+AL39=0,0,IF(AL38&lt;AL39,AK38,AK39))</f>
        <v>0</v>
      </c>
      <c r="AI39" s="46"/>
      <c r="AJ39" s="14"/>
      <c r="AK39" s="17" t="str">
        <f>BL29</f>
        <v>freilos</v>
      </c>
      <c r="AL39" s="45"/>
      <c r="AM39" s="53"/>
      <c r="AN39" s="46"/>
      <c r="AO39" s="26">
        <f>IF(AL38+AL39=0,0,IF(AL38&gt;AL39,AK38,AK39))</f>
        <v>0</v>
      </c>
      <c r="AP39" s="51"/>
      <c r="AQ39" s="52"/>
      <c r="AU39" s="48"/>
      <c r="BD39" s="55"/>
      <c r="BK39" s="12">
        <v>38</v>
      </c>
      <c r="BL39" s="7" t="s">
        <v>16</v>
      </c>
      <c r="BM39" s="8">
        <f t="shared" ca="1" si="1"/>
        <v>0.44648001823131456</v>
      </c>
      <c r="BN39" s="8"/>
    </row>
    <row r="40" spans="2:66" x14ac:dyDescent="0.15">
      <c r="H40" s="56"/>
      <c r="I40" s="51"/>
      <c r="J40" s="26">
        <f>IF(L40+L41=0,0,IF(L40&gt;L41,M40,M41))</f>
        <v>0</v>
      </c>
      <c r="K40" s="52"/>
      <c r="L40" s="51"/>
      <c r="M40" s="26">
        <f>IF(P41+P42=0,0,IF(P41&gt;P42,Q41,Q42))</f>
        <v>0</v>
      </c>
      <c r="N40" s="46"/>
      <c r="V40" s="55"/>
      <c r="AD40" s="51"/>
      <c r="AE40" s="26">
        <f>IF(AP59+AP60=0,0,IF(AP59&lt;AP60,AO59,AO60))</f>
        <v>0</v>
      </c>
      <c r="AG40" s="51"/>
      <c r="AH40" s="26">
        <f>IF(AL40+AL41=0,0,IF(AL40&lt;AL41,AK40,AK41))</f>
        <v>0</v>
      </c>
      <c r="AJ40" s="20"/>
      <c r="AK40" s="26" t="str">
        <f>BL40</f>
        <v>freilos</v>
      </c>
      <c r="AL40" s="51"/>
      <c r="AM40" s="52"/>
      <c r="AO40" s="26">
        <f>IF(AL40+AL41=0,0,IF(AL40&gt;AL41,AK40,AK41))</f>
        <v>0</v>
      </c>
      <c r="AP40" s="51"/>
      <c r="AU40" s="48"/>
      <c r="AZ40" s="46"/>
      <c r="BA40" s="26">
        <f>IF(AX41+AX42=0,0,IF(AX41&gt;AX42,AW41,AW42))</f>
        <v>0</v>
      </c>
      <c r="BB40" s="51"/>
      <c r="BC40" s="52"/>
      <c r="BK40" s="6">
        <v>39</v>
      </c>
      <c r="BL40" s="7" t="s">
        <v>16</v>
      </c>
      <c r="BM40" s="8">
        <f t="shared" ca="1" si="1"/>
        <v>0.71461857309568833</v>
      </c>
      <c r="BN40" s="8"/>
    </row>
    <row r="41" spans="2:66" x14ac:dyDescent="0.15">
      <c r="I41" s="51"/>
      <c r="J41" s="26">
        <f>IF(BB40+BB41=0,0,IF(BB40&lt;BB41,BA40,BA41))</f>
        <v>0</v>
      </c>
      <c r="L41" s="51"/>
      <c r="M41" s="26">
        <f>IF(P57+P57=0,0,IF(P57&gt;P58,Q57,Q58))</f>
        <v>0</v>
      </c>
      <c r="N41" s="48"/>
      <c r="P41" s="45"/>
      <c r="Q41" s="17">
        <f>IF(S41+S42=0,0,IF(S41&gt;S42,T41,T42))</f>
        <v>0</v>
      </c>
      <c r="R41" s="46"/>
      <c r="S41" s="45"/>
      <c r="T41" s="17">
        <f>IF(W37+W38=0,0,IF(W37&gt;W38,X37,X38))</f>
        <v>0</v>
      </c>
      <c r="U41" s="46"/>
      <c r="V41" s="55"/>
      <c r="AJ41"/>
      <c r="AK41" s="26" t="str">
        <f>BL27</f>
        <v>freilos</v>
      </c>
      <c r="AL41" s="51"/>
      <c r="AU41" s="48"/>
      <c r="AV41" s="46"/>
      <c r="AW41" s="17">
        <f>IF(AT37+AT38=0,0,IF(AT37&gt;AT38,AS37,AS38))</f>
        <v>0</v>
      </c>
      <c r="AX41" s="45"/>
      <c r="AY41" s="48"/>
      <c r="BA41" s="26">
        <f>IF(AX57+AX58=0,0,IF(AX57&gt;AX58,AW57,AW58))</f>
        <v>0</v>
      </c>
      <c r="BB41" s="51"/>
      <c r="BK41" s="12">
        <v>40</v>
      </c>
      <c r="BL41" s="7" t="s">
        <v>16</v>
      </c>
      <c r="BM41" s="8">
        <f t="shared" ca="1" si="1"/>
        <v>0.40969721274443993</v>
      </c>
      <c r="BN41" s="8"/>
    </row>
    <row r="42" spans="2:66" x14ac:dyDescent="0.15">
      <c r="O42" s="50"/>
      <c r="P42" s="45"/>
      <c r="Q42" s="17">
        <f>IF(AX41+AX42=0,0,IF(AX41&lt;AX42,AW41,AW42))</f>
        <v>0</v>
      </c>
      <c r="S42" s="45"/>
      <c r="T42" s="17">
        <f>IF(W45+W46=0,0,IF(W45&gt;W46,X45,X46))</f>
        <v>0</v>
      </c>
      <c r="V42" s="55"/>
      <c r="AJ42"/>
      <c r="AK42" s="17" t="str">
        <f>BL42</f>
        <v>freilos</v>
      </c>
      <c r="AL42" s="45"/>
      <c r="AU42" s="48"/>
      <c r="AW42" s="17">
        <f>IF(AT45+AT46=0,0,IF(AT45&gt;AT46,AS45,AS46))</f>
        <v>0</v>
      </c>
      <c r="AX42" s="45"/>
      <c r="AY42" s="53"/>
      <c r="BK42" s="6">
        <v>41</v>
      </c>
      <c r="BL42" s="7" t="s">
        <v>16</v>
      </c>
      <c r="BM42" s="8">
        <f t="shared" ca="1" si="1"/>
        <v>0.28053983507855995</v>
      </c>
      <c r="BN42" s="8"/>
    </row>
    <row r="43" spans="2:66" x14ac:dyDescent="0.15">
      <c r="O43" s="55"/>
      <c r="V43" s="55"/>
      <c r="AD43" s="45"/>
      <c r="AE43" s="17">
        <f>IF(AG43+AG44=0,0,IF(AG43&gt;AG44,AH43,AH44))</f>
        <v>0</v>
      </c>
      <c r="AF43" s="46"/>
      <c r="AG43" s="45"/>
      <c r="AH43" s="17">
        <f>IF(AL42+AL43=0,0,IF(AL42&lt;AL43,AK42,AK43))</f>
        <v>0</v>
      </c>
      <c r="AI43" s="46"/>
      <c r="AJ43" s="14"/>
      <c r="AK43" s="17" t="str">
        <f>BL25</f>
        <v>freilos</v>
      </c>
      <c r="AL43" s="45"/>
      <c r="AM43" s="53"/>
      <c r="AN43" s="46"/>
      <c r="AO43" s="17">
        <f>IF(AL42+AL43=0,0,IF(AL42&gt;AL43,AK42,AK43))</f>
        <v>0</v>
      </c>
      <c r="AP43" s="45"/>
      <c r="AU43" s="48"/>
      <c r="AY43" s="48"/>
      <c r="BK43" s="12">
        <v>42</v>
      </c>
      <c r="BL43" s="7" t="s">
        <v>16</v>
      </c>
      <c r="BM43" s="8">
        <f t="shared" ca="1" si="1"/>
        <v>7.317428174533136E-2</v>
      </c>
      <c r="BN43" s="8"/>
    </row>
    <row r="44" spans="2:66" x14ac:dyDescent="0.15">
      <c r="O44" s="55"/>
      <c r="V44" s="55"/>
      <c r="AC44" s="50"/>
      <c r="AD44" s="45"/>
      <c r="AE44" s="17">
        <f>IF(AP55+AP56=0,0,IF(AP55&lt;AP56,AO55,AO56))</f>
        <v>0</v>
      </c>
      <c r="AG44" s="45"/>
      <c r="AH44" s="17">
        <f>IF(AL44+AL45=0,0,IF(AL44&lt;AL45,AK44,AK45))</f>
        <v>0</v>
      </c>
      <c r="AJ44" s="20"/>
      <c r="AK44" s="26" t="str">
        <f>BL44</f>
        <v>freilos</v>
      </c>
      <c r="AL44" s="51"/>
      <c r="AM44" s="52"/>
      <c r="AO44" s="17">
        <f>IF(AL44+AL45=0,0,IF(AL44&gt;AL45,AK44,AK45))</f>
        <v>0</v>
      </c>
      <c r="AP44" s="45"/>
      <c r="AQ44" s="53"/>
      <c r="AU44" s="48"/>
      <c r="AY44" s="48"/>
      <c r="BK44" s="6">
        <v>43</v>
      </c>
      <c r="BL44" s="7" t="s">
        <v>16</v>
      </c>
      <c r="BM44" s="8">
        <f t="shared" ca="1" si="1"/>
        <v>0.630965030478569</v>
      </c>
      <c r="BN44" s="8"/>
    </row>
    <row r="45" spans="2:66" x14ac:dyDescent="0.15">
      <c r="O45" s="55"/>
      <c r="V45" s="56"/>
      <c r="W45" s="51"/>
      <c r="X45" s="26">
        <f>IF(Z45+Z46=0,0,IF(Z45&gt;Z46,AA45,AA46))</f>
        <v>0</v>
      </c>
      <c r="Y45" s="46"/>
      <c r="Z45" s="51"/>
      <c r="AA45" s="26">
        <f>IF(AD43+AD44=0,0,IF(AD43&gt;AD44,AE43,AE44))</f>
        <v>0</v>
      </c>
      <c r="AB45" s="46"/>
      <c r="AC45" s="55"/>
      <c r="AJ45"/>
      <c r="AK45" s="26" t="str">
        <f>BL23</f>
        <v>freilos</v>
      </c>
      <c r="AL45" s="51"/>
      <c r="AR45" s="56"/>
      <c r="AS45" s="26">
        <f>IF(AP43+AP44=0,0,IF(AP43&gt;AP44,AO43,AO44))</f>
        <v>0</v>
      </c>
      <c r="AT45" s="51"/>
      <c r="AU45" s="52"/>
      <c r="AY45" s="48"/>
      <c r="BK45" s="12">
        <v>44</v>
      </c>
      <c r="BL45" s="7" t="s">
        <v>16</v>
      </c>
      <c r="BM45" s="8">
        <f t="shared" ca="1" si="1"/>
        <v>0.51801486093878069</v>
      </c>
      <c r="BN45" s="8"/>
    </row>
    <row r="46" spans="2:66" x14ac:dyDescent="0.15">
      <c r="O46" s="55"/>
      <c r="W46" s="51"/>
      <c r="X46" s="26">
        <f>IF(AT37+AT38=0,0,IF(AT37&lt;AT38,AS37,AS38))</f>
        <v>0</v>
      </c>
      <c r="Z46" s="51"/>
      <c r="AA46" s="26">
        <f>IF(AD47+AD48=0,0,IF(AD47&gt;AD48,AE47,AE48))</f>
        <v>0</v>
      </c>
      <c r="AC46" s="55"/>
      <c r="AJ46"/>
      <c r="AK46" s="17" t="str">
        <f>BL46</f>
        <v>freilos</v>
      </c>
      <c r="AL46" s="45"/>
      <c r="AQ46" s="48"/>
      <c r="AS46" s="26">
        <f>IF(AP47+AP48=0,0,IF(AP47&gt;AP48,AO47,AO48))</f>
        <v>0</v>
      </c>
      <c r="AT46" s="51"/>
      <c r="AY46" s="48"/>
      <c r="BK46" s="6">
        <v>45</v>
      </c>
      <c r="BL46" s="7" t="s">
        <v>16</v>
      </c>
      <c r="BM46" s="8">
        <f t="shared" ca="1" si="1"/>
        <v>0.83593751243031345</v>
      </c>
      <c r="BN46" s="8"/>
    </row>
    <row r="47" spans="2:66" x14ac:dyDescent="0.15">
      <c r="O47" s="55"/>
      <c r="AC47" s="56"/>
      <c r="AD47" s="51"/>
      <c r="AE47" s="26">
        <f>IF(AG47+AG48=0,0,IF(AG47&gt;AG48,AH47,AH48))</f>
        <v>0</v>
      </c>
      <c r="AF47" s="46"/>
      <c r="AG47" s="51"/>
      <c r="AH47" s="26">
        <f>IF(AL46+AL47=0,0,IF(AL46&lt;AL47,AK46,AK47))</f>
        <v>0</v>
      </c>
      <c r="AI47" s="46"/>
      <c r="AJ47" s="14"/>
      <c r="AK47" s="17" t="str">
        <f>BL21</f>
        <v>freilos</v>
      </c>
      <c r="AL47" s="45"/>
      <c r="AM47" s="53"/>
      <c r="AN47" s="46"/>
      <c r="AO47" s="26">
        <f>IF(AL46+AL47=0,0,IF(AL46&gt;AL47,AK46,AK47))</f>
        <v>0</v>
      </c>
      <c r="AP47" s="51"/>
      <c r="AQ47" s="52"/>
      <c r="AY47" s="48"/>
      <c r="BK47" s="12">
        <v>46</v>
      </c>
      <c r="BL47" s="7" t="s">
        <v>16</v>
      </c>
      <c r="BM47" s="8">
        <f t="shared" ca="1" si="1"/>
        <v>0.67390666245469388</v>
      </c>
      <c r="BN47" s="8"/>
    </row>
    <row r="48" spans="2:66" ht="14" x14ac:dyDescent="0.15">
      <c r="J48" s="27"/>
      <c r="M48" s="27"/>
      <c r="O48" s="55"/>
      <c r="AD48" s="51"/>
      <c r="AE48" s="26">
        <f>IF(AP51+AP52=0,0,IF(AP51&lt;AP52,AO51,AO52))</f>
        <v>0</v>
      </c>
      <c r="AG48" s="51"/>
      <c r="AH48" s="26">
        <f>IF(AL48+AL49=0,0,IF(AL48&lt;AL49,AK48,AK49))</f>
        <v>0</v>
      </c>
      <c r="AJ48" s="20"/>
      <c r="AK48" s="26" t="str">
        <f>BL48</f>
        <v>freilos</v>
      </c>
      <c r="AL48" s="51"/>
      <c r="AM48" s="52"/>
      <c r="AO48" s="26">
        <f>IF(AL48+AL49=0,0,IF(AL48&gt;AL49,AK48,AK49))</f>
        <v>0</v>
      </c>
      <c r="AP48" s="51"/>
      <c r="AY48" s="48"/>
      <c r="BK48" s="6">
        <v>47</v>
      </c>
      <c r="BL48" s="7" t="s">
        <v>16</v>
      </c>
      <c r="BM48" s="8">
        <f t="shared" ca="1" si="1"/>
        <v>0.71515532349300193</v>
      </c>
      <c r="BN48" s="8"/>
    </row>
    <row r="49" spans="14:66" x14ac:dyDescent="0.15">
      <c r="N49" s="48"/>
      <c r="AJ49"/>
      <c r="AK49" s="26" t="str">
        <f>BL19</f>
        <v>freilos</v>
      </c>
      <c r="AL49" s="51"/>
      <c r="AZ49" s="55"/>
      <c r="BK49" s="12">
        <v>48</v>
      </c>
      <c r="BL49" s="7" t="s">
        <v>16</v>
      </c>
      <c r="BM49" s="8">
        <f t="shared" ca="1" si="1"/>
        <v>0.31816975364698896</v>
      </c>
      <c r="BN49" s="8"/>
    </row>
    <row r="50" spans="14:66" x14ac:dyDescent="0.15">
      <c r="O50" s="55"/>
      <c r="AJ50"/>
      <c r="AK50" s="17" t="str">
        <f>BL50</f>
        <v>freilos</v>
      </c>
      <c r="AL50" s="45"/>
      <c r="AY50" s="48"/>
      <c r="BK50" s="6">
        <v>49</v>
      </c>
      <c r="BL50" s="7" t="s">
        <v>16</v>
      </c>
      <c r="BM50" s="8">
        <f t="shared" ca="1" si="1"/>
        <v>2.2002623155748191E-2</v>
      </c>
      <c r="BN50" s="8"/>
    </row>
    <row r="51" spans="14:66" x14ac:dyDescent="0.15">
      <c r="O51" s="55"/>
      <c r="AD51" s="45"/>
      <c r="AE51" s="17">
        <f>IF(AG51+AG52=0,0,IF(AG51&gt;AG52,AH51,AH52))</f>
        <v>0</v>
      </c>
      <c r="AF51" s="46"/>
      <c r="AG51" s="45"/>
      <c r="AH51" s="17">
        <f>IF(AL50+AL51=0,0,IF(AL50&lt;AL51,AK50,AK51))</f>
        <v>0</v>
      </c>
      <c r="AI51" s="46"/>
      <c r="AJ51" s="14"/>
      <c r="AK51" s="17" t="str">
        <f>BL17</f>
        <v>freilos</v>
      </c>
      <c r="AL51" s="45"/>
      <c r="AM51" s="53"/>
      <c r="AN51" s="46"/>
      <c r="AO51" s="17">
        <f>IF(AL50+AL51=0,0,IF(AL50&gt;AL51,AK50,AK51))</f>
        <v>0</v>
      </c>
      <c r="AP51" s="45"/>
      <c r="AY51" s="48"/>
      <c r="BK51" s="12">
        <v>50</v>
      </c>
      <c r="BL51" s="7" t="s">
        <v>16</v>
      </c>
      <c r="BM51" s="8">
        <f t="shared" ca="1" si="1"/>
        <v>0.40246807837554177</v>
      </c>
      <c r="BN51" s="8"/>
    </row>
    <row r="52" spans="14:66" x14ac:dyDescent="0.15">
      <c r="O52" s="55"/>
      <c r="AC52" s="50"/>
      <c r="AD52" s="45"/>
      <c r="AE52" s="17">
        <f>IF(AP47+AP48=0,0,IF(AP47&lt;AP48,AO47,AO48))</f>
        <v>0</v>
      </c>
      <c r="AG52" s="45"/>
      <c r="AH52" s="17">
        <f>IF(AL52+AL53=0,0,IF(AL52&lt;AL53,AK52,AK53))</f>
        <v>0</v>
      </c>
      <c r="AJ52" s="20"/>
      <c r="AK52" s="26" t="str">
        <f>BL52</f>
        <v>freilos</v>
      </c>
      <c r="AL52" s="51"/>
      <c r="AM52" s="52"/>
      <c r="AO52" s="17">
        <f>IF(AL52+AL53=0,0,IF(AL52&gt;AL53,AK52,AK53))</f>
        <v>0</v>
      </c>
      <c r="AP52" s="45"/>
      <c r="AQ52" s="53"/>
      <c r="AY52" s="48"/>
      <c r="BK52" s="6">
        <v>51</v>
      </c>
      <c r="BL52" s="7" t="s">
        <v>16</v>
      </c>
      <c r="BM52" s="8">
        <f t="shared" ca="1" si="1"/>
        <v>4.5699382929766275E-2</v>
      </c>
      <c r="BN52" s="8"/>
    </row>
    <row r="53" spans="14:66" x14ac:dyDescent="0.15">
      <c r="O53" s="55"/>
      <c r="W53" s="45"/>
      <c r="X53" s="17">
        <f>IF(Z53+Z54=0,0,IF(Z53&gt;Z54,AA53,AA54))</f>
        <v>0</v>
      </c>
      <c r="Y53" s="46"/>
      <c r="Z53" s="45"/>
      <c r="AA53" s="17">
        <f>IF(AD51+AD52=0,0,IF(AD51&gt;AD52,AE51,AE52))</f>
        <v>0</v>
      </c>
      <c r="AB53" s="46"/>
      <c r="AC53" s="55"/>
      <c r="AJ53"/>
      <c r="AK53" s="26" t="str">
        <f>BL15</f>
        <v>freilos</v>
      </c>
      <c r="AL53" s="51"/>
      <c r="AR53" s="56"/>
      <c r="AS53" s="17">
        <f>IF(AP51+AP52=0,0,IF(AP51&gt;AP52,AO51,AO52))</f>
        <v>0</v>
      </c>
      <c r="AT53" s="45"/>
      <c r="AY53" s="48"/>
      <c r="BK53" s="12">
        <v>52</v>
      </c>
      <c r="BL53" s="7" t="s">
        <v>16</v>
      </c>
      <c r="BM53" s="8">
        <f t="shared" ca="1" si="1"/>
        <v>0.59637418349801241</v>
      </c>
      <c r="BN53" s="8"/>
    </row>
    <row r="54" spans="14:66" x14ac:dyDescent="0.15">
      <c r="O54" s="55"/>
      <c r="V54" s="50"/>
      <c r="W54" s="45"/>
      <c r="X54" s="17">
        <f>IF(AT61+AT62=0,0,IF(AT61&lt;AT62,AS61,AS62))</f>
        <v>0</v>
      </c>
      <c r="Z54" s="45"/>
      <c r="AA54" s="17">
        <f>IF(AD55+AD56=0,0,IF(AD55&gt;AD56,AE55,AE56))</f>
        <v>0</v>
      </c>
      <c r="AC54" s="55"/>
      <c r="AJ54"/>
      <c r="AK54" s="17" t="str">
        <f>BL54</f>
        <v>freilos</v>
      </c>
      <c r="AL54" s="45"/>
      <c r="AQ54" s="48"/>
      <c r="AS54" s="17">
        <f>IF(AP55+AP56=0,0,IF(AP55&gt;AP56,AO55,AO56))</f>
        <v>0</v>
      </c>
      <c r="AT54" s="45"/>
      <c r="AU54" s="53"/>
      <c r="AY54" s="48"/>
      <c r="BK54" s="6">
        <v>53</v>
      </c>
      <c r="BL54" s="7" t="s">
        <v>16</v>
      </c>
      <c r="BM54" s="8">
        <f t="shared" ca="1" si="1"/>
        <v>0.10438394538938411</v>
      </c>
      <c r="BN54" s="8"/>
    </row>
    <row r="55" spans="14:66" x14ac:dyDescent="0.15">
      <c r="O55" s="55"/>
      <c r="V55" s="55"/>
      <c r="AC55" s="56"/>
      <c r="AD55" s="51"/>
      <c r="AE55" s="26">
        <f>IF(AG55+AG56=0,0,IF(AG55&gt;AG56,AH55,AH56))</f>
        <v>0</v>
      </c>
      <c r="AF55" s="46"/>
      <c r="AG55" s="51"/>
      <c r="AH55" s="26">
        <f>IF(AL54+AL55=0,0,IF(AL54&lt;AL55,AK54,AK55))</f>
        <v>0</v>
      </c>
      <c r="AI55" s="46"/>
      <c r="AJ55" s="14"/>
      <c r="AK55" s="17" t="str">
        <f>BL13</f>
        <v>freilos</v>
      </c>
      <c r="AL55" s="45"/>
      <c r="AM55" s="53"/>
      <c r="AN55" s="46"/>
      <c r="AO55" s="26">
        <f>IF(AL54+AL55=0,0,IF(AL54&gt;AL55,AK54,AK55))</f>
        <v>0</v>
      </c>
      <c r="AP55" s="51"/>
      <c r="AQ55" s="52"/>
      <c r="AU55" s="48"/>
      <c r="AY55" s="48"/>
      <c r="BK55" s="12">
        <v>54</v>
      </c>
      <c r="BL55" s="7" t="s">
        <v>16</v>
      </c>
      <c r="BM55" s="8">
        <f t="shared" ca="1" si="1"/>
        <v>0.48981154848555952</v>
      </c>
      <c r="BN55" s="8"/>
    </row>
    <row r="56" spans="14:66" x14ac:dyDescent="0.15">
      <c r="O56" s="55"/>
      <c r="V56" s="55"/>
      <c r="AD56" s="51"/>
      <c r="AE56" s="26">
        <f>IF(AP43+AP44=0,0,IF(AP43&lt;AP44,AO43,AO44))</f>
        <v>0</v>
      </c>
      <c r="AG56" s="51"/>
      <c r="AH56" s="26">
        <f>IF(AL56+AL57=0,0,IF(AL56&lt;AL57,AK56,AK57))</f>
        <v>0</v>
      </c>
      <c r="AJ56" s="20"/>
      <c r="AK56" s="26" t="str">
        <f>BL56</f>
        <v>freilos</v>
      </c>
      <c r="AL56" s="51"/>
      <c r="AM56" s="52"/>
      <c r="AO56" s="26">
        <f>IF(AL56+AL57=0,0,IF(AK56&gt;AL57,AK56,AK57))</f>
        <v>0</v>
      </c>
      <c r="AP56" s="51"/>
      <c r="AU56" s="48"/>
      <c r="AY56" s="48"/>
      <c r="BK56" s="6">
        <v>55</v>
      </c>
      <c r="BL56" s="7" t="s">
        <v>16</v>
      </c>
      <c r="BM56" s="8">
        <f t="shared" ca="1" si="1"/>
        <v>0.41811081970855457</v>
      </c>
      <c r="BN56" s="8"/>
    </row>
    <row r="57" spans="14:66" x14ac:dyDescent="0.15">
      <c r="O57" s="56"/>
      <c r="P57" s="51"/>
      <c r="Q57" s="26">
        <f>IF(S57+S57=0,0,IF(S57&gt;S58,T57,T58))</f>
        <v>0</v>
      </c>
      <c r="R57" s="46"/>
      <c r="S57" s="51"/>
      <c r="T57" s="26">
        <f>IF(W53+W54=0,0,IF(W53&gt;W54,X53,X54))</f>
        <v>0</v>
      </c>
      <c r="U57" s="46"/>
      <c r="V57" s="55"/>
      <c r="AJ57"/>
      <c r="AK57" s="26" t="str">
        <f>BL11</f>
        <v>freilos</v>
      </c>
      <c r="AL57" s="51"/>
      <c r="AU57" s="48"/>
      <c r="AV57" s="46"/>
      <c r="AW57" s="26">
        <f>IF(AT53+AT54=0,0,IF(AT53&gt;AT54,AS53,AS54))</f>
        <v>0</v>
      </c>
      <c r="AX57" s="51"/>
      <c r="AY57" s="52"/>
      <c r="BK57" s="12">
        <v>56</v>
      </c>
      <c r="BL57" s="7" t="s">
        <v>16</v>
      </c>
      <c r="BM57" s="8">
        <f t="shared" ca="1" si="1"/>
        <v>0.71236464019357737</v>
      </c>
      <c r="BN57" s="8"/>
    </row>
    <row r="58" spans="14:66" x14ac:dyDescent="0.15">
      <c r="P58" s="51"/>
      <c r="Q58" s="26">
        <f>IF(AX57+AX57=0,0,IF(AX57&lt;AX58,AW57,AW58))</f>
        <v>0</v>
      </c>
      <c r="S58" s="51"/>
      <c r="T58" s="26">
        <f>IF(W61+W62=0,0,IF(W61&gt;W62,X61,X62))</f>
        <v>0</v>
      </c>
      <c r="V58" s="55"/>
      <c r="AJ58"/>
      <c r="AK58" s="17" t="str">
        <f>BL58</f>
        <v>freilos</v>
      </c>
      <c r="AL58" s="45"/>
      <c r="AU58" s="48"/>
      <c r="AW58" s="26">
        <f>IF(AT61+AT62=0,0,IF(AT61&gt;AT62,AS61,AS62))</f>
        <v>0</v>
      </c>
      <c r="AX58" s="51"/>
      <c r="BK58" s="6">
        <v>57</v>
      </c>
      <c r="BL58" s="7" t="s">
        <v>16</v>
      </c>
      <c r="BM58" s="8">
        <f t="shared" ca="1" si="1"/>
        <v>0.43030076216371604</v>
      </c>
      <c r="BN58" s="8"/>
    </row>
    <row r="59" spans="14:66" x14ac:dyDescent="0.15">
      <c r="V59" s="55"/>
      <c r="AD59" s="45"/>
      <c r="AE59" s="17">
        <f>IF(AG59+AG60=0,0,IF(AG59&gt;AG60,AH59,AH60))</f>
        <v>0</v>
      </c>
      <c r="AF59" s="46"/>
      <c r="AG59" s="45"/>
      <c r="AH59" s="17">
        <f>IF(AL58+AL59=0,0,IF(AL58&lt;AL59,AK58,AK59))</f>
        <v>0</v>
      </c>
      <c r="AI59" s="46"/>
      <c r="AJ59" s="14"/>
      <c r="AK59" s="17" t="str">
        <f>BL9</f>
        <v>freilos</v>
      </c>
      <c r="AL59" s="45"/>
      <c r="AM59" s="53"/>
      <c r="AN59" s="46"/>
      <c r="AO59" s="17">
        <f>IF(AL58+AL59=0,0,IF(AL58&gt;AL59,AK58,AK59))</f>
        <v>0</v>
      </c>
      <c r="AP59" s="45"/>
      <c r="AU59" s="48"/>
      <c r="BK59" s="12">
        <v>58</v>
      </c>
      <c r="BL59" s="7" t="s">
        <v>16</v>
      </c>
      <c r="BM59" s="8">
        <f t="shared" ca="1" si="1"/>
        <v>0.51306909812305446</v>
      </c>
      <c r="BN59" s="8"/>
    </row>
    <row r="60" spans="14:66" x14ac:dyDescent="0.15">
      <c r="V60" s="55"/>
      <c r="AC60" s="50"/>
      <c r="AD60" s="45"/>
      <c r="AE60" s="17">
        <f>IF(AP39+AP40=0,0,IF(AP39&lt;AP40,AO39,AO40))</f>
        <v>0</v>
      </c>
      <c r="AG60" s="45"/>
      <c r="AH60" s="17">
        <f>IF(AL60+AL61=0,0,IF(AL60&lt;AL61,AK60,AK61))</f>
        <v>0</v>
      </c>
      <c r="AJ60" s="20"/>
      <c r="AK60" s="26" t="str">
        <f>BL60</f>
        <v>freilos</v>
      </c>
      <c r="AL60" s="51"/>
      <c r="AM60" s="52"/>
      <c r="AO60" s="17">
        <f>IF(AL60+AL61=0,0,IF(AL60&gt;AL61,AK60,AK61))</f>
        <v>0</v>
      </c>
      <c r="AP60" s="45"/>
      <c r="AQ60" s="53"/>
      <c r="AU60" s="48"/>
      <c r="BK60" s="6">
        <v>59</v>
      </c>
      <c r="BL60" s="7" t="s">
        <v>16</v>
      </c>
      <c r="BM60" s="8">
        <f t="shared" ca="1" si="1"/>
        <v>0.92213796025247563</v>
      </c>
      <c r="BN60" s="8"/>
    </row>
    <row r="61" spans="14:66" x14ac:dyDescent="0.15">
      <c r="V61" s="56"/>
      <c r="W61" s="51"/>
      <c r="X61" s="26">
        <f>IF(Z61+Z62=0,0,IF(Z61&gt;Z62,AA61,AA62))</f>
        <v>0</v>
      </c>
      <c r="Y61" s="46"/>
      <c r="Z61" s="51"/>
      <c r="AA61" s="26">
        <f>IF(AD59+AD60=0,0,IF(AD59&gt;AD60,AE59,AE60))</f>
        <v>0</v>
      </c>
      <c r="AB61" s="46"/>
      <c r="AC61" s="55"/>
      <c r="AJ61"/>
      <c r="AK61" s="26" t="str">
        <f>BL7</f>
        <v>freilos</v>
      </c>
      <c r="AL61" s="51"/>
      <c r="AR61" s="56"/>
      <c r="AS61" s="26">
        <f>IF(AP63+AP64=0,0,IF(AP63&gt;AP64,AO63,AO64))</f>
        <v>0</v>
      </c>
      <c r="AT61" s="51"/>
      <c r="AU61" s="52"/>
      <c r="BK61" s="12">
        <v>60</v>
      </c>
      <c r="BL61" s="7" t="s">
        <v>16</v>
      </c>
      <c r="BM61" s="8">
        <f t="shared" ca="1" si="1"/>
        <v>0.14585219544407024</v>
      </c>
      <c r="BN61" s="8"/>
    </row>
    <row r="62" spans="14:66" x14ac:dyDescent="0.15">
      <c r="W62" s="51"/>
      <c r="X62" s="26">
        <f>IF(AT53+AT54=0,0,IF(AT53&lt;AT54,AS53,AS54))</f>
        <v>0</v>
      </c>
      <c r="Z62" s="51"/>
      <c r="AA62" s="26">
        <f>IF(AD63+AD64=0,0,IF(AD63&gt;AD64,AE63,AE64))</f>
        <v>0</v>
      </c>
      <c r="AC62" s="55"/>
      <c r="AJ62"/>
      <c r="AK62" s="17" t="str">
        <f>BL62</f>
        <v>freilos</v>
      </c>
      <c r="AL62" s="45"/>
      <c r="AQ62" s="48"/>
      <c r="AS62" s="26">
        <f>IF(AP59+AP60=0,0,IF(AP59&gt;AP60,AO59,AO60))</f>
        <v>0</v>
      </c>
      <c r="AT62" s="51"/>
      <c r="BK62" s="6">
        <v>61</v>
      </c>
      <c r="BL62" s="7" t="s">
        <v>16</v>
      </c>
      <c r="BM62" s="8">
        <f t="shared" ca="1" si="1"/>
        <v>0.74071376845506787</v>
      </c>
      <c r="BN62" s="8"/>
    </row>
    <row r="63" spans="14:66" x14ac:dyDescent="0.15">
      <c r="AC63" s="56"/>
      <c r="AD63" s="51"/>
      <c r="AE63" s="26">
        <f>IF(AG63+AG63=0,0,IF(AG63&gt;AG64,AH63,AH64))</f>
        <v>0</v>
      </c>
      <c r="AF63" s="46"/>
      <c r="AG63" s="51"/>
      <c r="AH63" s="26">
        <f>IF(AL62+AL63=0,0,IF(AL62&lt;AL63,AK62,AK63))</f>
        <v>0</v>
      </c>
      <c r="AI63" s="46"/>
      <c r="AJ63" s="14"/>
      <c r="AK63" s="17" t="str">
        <f>BL5</f>
        <v>freilos</v>
      </c>
      <c r="AL63" s="45"/>
      <c r="AM63" s="53"/>
      <c r="AN63" s="46"/>
      <c r="AO63" s="26">
        <f>IF(AL62+AL63=0,0,IF(AL62&gt;AL63,AK62,AK63))</f>
        <v>0</v>
      </c>
      <c r="AP63" s="51"/>
      <c r="AQ63" s="52"/>
      <c r="BK63" s="12">
        <v>62</v>
      </c>
      <c r="BL63" s="7" t="s">
        <v>16</v>
      </c>
      <c r="BM63" s="8">
        <f t="shared" ca="1" si="1"/>
        <v>0.17813900477295375</v>
      </c>
      <c r="BN63" s="8"/>
    </row>
    <row r="64" spans="14:66" x14ac:dyDescent="0.15">
      <c r="AD64" s="51"/>
      <c r="AE64" s="26">
        <f>IF(AP35+AP36=0,0,IF(AP35&lt;AP36,AO35,AO36))</f>
        <v>0</v>
      </c>
      <c r="AG64" s="51"/>
      <c r="AH64" s="26">
        <f>IF(AL64+AL65=0,0,IF(AL64&lt;AL65,AK64,AK65))</f>
        <v>0</v>
      </c>
      <c r="AJ64" s="20"/>
      <c r="AK64" s="26" t="str">
        <f>BL64</f>
        <v>freilos</v>
      </c>
      <c r="AL64" s="51"/>
      <c r="AM64" s="52"/>
      <c r="AO64" s="26">
        <f>IF(AL64+AL65=0,0,IF(AL64&gt;AL65,AK64,AK65))</f>
        <v>0</v>
      </c>
      <c r="AP64" s="51"/>
      <c r="BK64" s="6">
        <v>63</v>
      </c>
      <c r="BL64" s="7" t="s">
        <v>16</v>
      </c>
      <c r="BM64" s="8">
        <f t="shared" ca="1" si="1"/>
        <v>0.73640540363242057</v>
      </c>
      <c r="BN64" s="8"/>
    </row>
    <row r="65" spans="36:66" x14ac:dyDescent="0.15">
      <c r="AJ65"/>
      <c r="AK65" s="26" t="str">
        <f>BL3</f>
        <v>freilos</v>
      </c>
      <c r="AL65" s="51"/>
      <c r="BK65" s="61">
        <v>64</v>
      </c>
      <c r="BL65" s="7" t="s">
        <v>16</v>
      </c>
      <c r="BM65" s="8">
        <f t="shared" ca="1" si="1"/>
        <v>0.30760780394738885</v>
      </c>
      <c r="BN65" s="8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DFF0-09CA-D845-822D-E6D5ED82721C}">
  <dimension ref="A1:AI42"/>
  <sheetViews>
    <sheetView workbookViewId="0">
      <selection activeCell="A17" sqref="A17"/>
    </sheetView>
  </sheetViews>
  <sheetFormatPr baseColWidth="10" defaultRowHeight="13" x14ac:dyDescent="0.15"/>
  <cols>
    <col min="1" max="1" width="22.5" customWidth="1"/>
    <col min="2" max="2" width="11.83203125" hidden="1" customWidth="1"/>
    <col min="3" max="3" width="11.33203125" style="63" hidden="1" customWidth="1"/>
    <col min="4" max="4" width="9.33203125" style="1" hidden="1" customWidth="1"/>
    <col min="5" max="5" width="8.5" style="1" hidden="1" customWidth="1"/>
    <col min="6" max="6" width="10.6640625" style="1" hidden="1" customWidth="1"/>
    <col min="7" max="7" width="9.6640625" style="1" hidden="1" customWidth="1"/>
    <col min="8" max="8" width="9" style="1" hidden="1" customWidth="1"/>
    <col min="9" max="9" width="11.6640625" style="1" hidden="1" customWidth="1"/>
    <col min="10" max="10" width="10.5" style="1" hidden="1" customWidth="1"/>
    <col min="11" max="11" width="9.83203125" style="1" hidden="1" customWidth="1"/>
    <col min="12" max="12" width="3.1640625" style="1" hidden="1" customWidth="1"/>
    <col min="13" max="13" width="11.1640625" style="1" hidden="1" customWidth="1"/>
    <col min="14" max="14" width="4.33203125" customWidth="1"/>
    <col min="15" max="16" width="22.5" customWidth="1"/>
    <col min="17" max="20" width="5.83203125" style="1" customWidth="1"/>
    <col min="21" max="21" width="4" customWidth="1"/>
    <col min="22" max="22" width="7.6640625" customWidth="1"/>
    <col min="23" max="23" width="13.6640625" style="1" customWidth="1"/>
    <col min="24" max="24" width="4.1640625" style="72" customWidth="1"/>
    <col min="25" max="25" width="9.1640625" customWidth="1"/>
    <col min="26" max="26" width="2.6640625" customWidth="1"/>
    <col min="27" max="27" width="9.1640625" customWidth="1"/>
    <col min="28" max="28" width="4.33203125" customWidth="1"/>
    <col min="29" max="29" width="9.1640625" customWidth="1"/>
    <col min="30" max="30" width="2.6640625" customWidth="1"/>
    <col min="31" max="31" width="9.1640625" customWidth="1"/>
    <col min="32" max="32" width="4.33203125" customWidth="1"/>
    <col min="33" max="33" width="9.1640625" hidden="1" customWidth="1"/>
    <col min="34" max="34" width="2.6640625" hidden="1" customWidth="1"/>
    <col min="35" max="35" width="9.1640625" hidden="1" customWidth="1"/>
  </cols>
  <sheetData>
    <row r="1" spans="1:35" ht="16" x14ac:dyDescent="0.2">
      <c r="A1" s="62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O1" s="80" t="s">
        <v>33</v>
      </c>
      <c r="P1" s="80"/>
      <c r="Q1" s="81" t="s">
        <v>34</v>
      </c>
      <c r="R1" s="81"/>
      <c r="S1" s="81" t="s">
        <v>35</v>
      </c>
      <c r="T1" s="81"/>
      <c r="V1" s="64" t="s">
        <v>36</v>
      </c>
      <c r="W1" s="64"/>
      <c r="X1" s="65" t="s">
        <v>37</v>
      </c>
      <c r="Y1" s="79" t="s">
        <v>38</v>
      </c>
      <c r="Z1" s="79"/>
      <c r="AA1" s="79"/>
      <c r="AB1" s="66" t="s">
        <v>39</v>
      </c>
      <c r="AC1" s="79" t="s">
        <v>35</v>
      </c>
      <c r="AD1" s="79"/>
      <c r="AE1" s="79"/>
      <c r="AF1" s="66" t="s">
        <v>39</v>
      </c>
      <c r="AG1" s="79" t="s">
        <v>40</v>
      </c>
      <c r="AH1" s="79"/>
      <c r="AI1" s="79"/>
    </row>
    <row r="2" spans="1:35" ht="16" x14ac:dyDescent="0.2">
      <c r="A2" s="67" t="s">
        <v>41</v>
      </c>
      <c r="B2" s="68">
        <f>IF(A2="","-",_xlfn.RANK.EQ(J2,$J$2:$J$5,0)+_xlfn.RANK.EQ(I2,$I$2:$I$5,0)%+_xlfn.RANK.EQ(F2,$F$2:$F$5,0)%%+ROW()%%%)</f>
        <v>1.0101020000000001</v>
      </c>
      <c r="C2" s="63" t="str">
        <f>A2</f>
        <v>Spieler1</v>
      </c>
      <c r="D2" s="1">
        <f>SUM(R2)+SUM(R5)+SUM(Q8)</f>
        <v>0</v>
      </c>
      <c r="E2" s="1">
        <f>SUM(Q2)+SUM(Q5)+SUM(R8)</f>
        <v>0</v>
      </c>
      <c r="F2" s="1">
        <f>SUM(D2-E2)</f>
        <v>0</v>
      </c>
      <c r="G2" s="1">
        <f>SUM(T2)+SUM(T5)+SUM(S8)</f>
        <v>0</v>
      </c>
      <c r="H2" s="1">
        <f>SUM(S2)+SUM(S5)+SUM(T8)</f>
        <v>0</v>
      </c>
      <c r="I2" s="1">
        <f>SUM(G2-H2)</f>
        <v>0</v>
      </c>
      <c r="J2" s="1">
        <f>IF($T$2&gt;$S$2,1,0)+IF($T$5&gt;$S$5,1,0) +IF($S$8&gt;$T$8,1,0)</f>
        <v>0</v>
      </c>
      <c r="K2" s="1">
        <f>IF($S$2&gt;$T$2,1,0)+IF($S$5&gt;$T$5,1,0) +IF($T$8&gt;$S$8,1,0)</f>
        <v>0</v>
      </c>
      <c r="L2" s="1">
        <f>SUM(J2+K2)</f>
        <v>0</v>
      </c>
      <c r="M2" s="1">
        <f>SMALL($B$2:$B$5,1)</f>
        <v>1.0101020000000001</v>
      </c>
      <c r="O2" s="69" t="str">
        <f>A5</f>
        <v>Spieler4</v>
      </c>
      <c r="P2" s="69" t="str">
        <f>A2</f>
        <v>Spieler1</v>
      </c>
      <c r="Q2" s="69"/>
      <c r="R2" s="69"/>
      <c r="S2" s="69"/>
      <c r="T2" s="69"/>
      <c r="V2" s="67">
        <v>1</v>
      </c>
      <c r="W2" s="70" t="str">
        <f>INDEX($C$2:$C$5,MATCH(M2,$B$2:$B$5,0),1)</f>
        <v>Spieler1</v>
      </c>
      <c r="X2" s="65">
        <f>INDEX(L$2:L$5,MATCH(W2,C$2:C$5,0))</f>
        <v>0</v>
      </c>
      <c r="Y2" s="71">
        <f>INDEX(D$2:D$5,MATCH(W2,C$2:C$5,0))</f>
        <v>0</v>
      </c>
      <c r="Z2" s="67" t="s">
        <v>42</v>
      </c>
      <c r="AA2" s="71">
        <f>INDEX(E$2:E$5,MATCH(W2,C$2:C$5,0))</f>
        <v>0</v>
      </c>
      <c r="AB2" s="65">
        <f>INDEX(F$2:F$5,MATCH(W2,C$2:C$5,0))</f>
        <v>0</v>
      </c>
      <c r="AC2" s="71">
        <f>INDEX(G$2:G$5,MATCH(W2,C$2:C$5,0))</f>
        <v>0</v>
      </c>
      <c r="AD2" s="67" t="s">
        <v>42</v>
      </c>
      <c r="AE2" s="71">
        <f>INDEX(H$2:H$5,MATCH(W2,C$2:C$5,0))</f>
        <v>0</v>
      </c>
      <c r="AF2" s="65">
        <f>INDEX(I$2:I$5,MATCH(W2,C$2:C$5,0))</f>
        <v>0</v>
      </c>
      <c r="AG2" s="71">
        <f>INDEX(J$2:J$5,MATCH(W2,C$2:C$5,0))</f>
        <v>0</v>
      </c>
      <c r="AH2" s="67" t="s">
        <v>42</v>
      </c>
      <c r="AI2" s="71">
        <f>INDEX(K$2:K$5,MATCH(W2,C$2:C$5,0))</f>
        <v>0</v>
      </c>
    </row>
    <row r="3" spans="1:35" ht="16" x14ac:dyDescent="0.2">
      <c r="A3" s="67" t="s">
        <v>43</v>
      </c>
      <c r="B3" s="68">
        <f>IF(A3="","-",_xlfn.RANK.EQ(J3,$J$2:$J$5,0)+_xlfn.RANK.EQ(I3,$I$2:$I$5,0)%+_xlfn.RANK.EQ(F3,$F$2:$F$5,0)%%+ROW()%%%)</f>
        <v>1.010103</v>
      </c>
      <c r="C3" s="63" t="str">
        <f>A3</f>
        <v>Spieler2</v>
      </c>
      <c r="D3" s="1">
        <f>SUM(R3)+SUM(Q5)+SUM(Q9)</f>
        <v>0</v>
      </c>
      <c r="E3" s="1">
        <f>SUM(Q3)+SUM(R5)+SUM(R9)</f>
        <v>0</v>
      </c>
      <c r="F3" s="1">
        <f>SUM(D3-E3)</f>
        <v>0</v>
      </c>
      <c r="G3" s="1">
        <f>SUM(T3)+SUM(S5)+SUM(S9)</f>
        <v>0</v>
      </c>
      <c r="H3" s="1">
        <f>SUM(S3)+SUM(T5)+SUM(T9)</f>
        <v>0</v>
      </c>
      <c r="I3" s="1">
        <f>SUM(G3-H3)</f>
        <v>0</v>
      </c>
      <c r="J3" s="1">
        <f>IF($T$3&gt;$S$3,1,0)+IF($S$5&gt;$T$5,1,0) +IF($S$9&gt;$T$9,1,0)</f>
        <v>0</v>
      </c>
      <c r="K3" s="1">
        <f>IF($S$3&gt;$T$3,1,0)+IF($T$5&gt;$S$5,1,0) +IF($T$9&gt;$S$9,1,0)</f>
        <v>0</v>
      </c>
      <c r="L3" s="1">
        <f>SUM(J3+K3)</f>
        <v>0</v>
      </c>
      <c r="M3" s="1">
        <f>SMALL($B$2:$B$5,2)</f>
        <v>1.010103</v>
      </c>
      <c r="O3" s="69" t="str">
        <f>A4</f>
        <v>Spieler3</v>
      </c>
      <c r="P3" s="69" t="str">
        <f>A3</f>
        <v>Spieler2</v>
      </c>
      <c r="Q3" s="69"/>
      <c r="R3" s="69"/>
      <c r="S3" s="69"/>
      <c r="T3" s="69"/>
      <c r="V3" s="67">
        <v>2</v>
      </c>
      <c r="W3" s="70" t="str">
        <f>INDEX($C$2:$C$5,MATCH(M3,$B$2:$B$5,0),1)</f>
        <v>Spieler2</v>
      </c>
      <c r="X3" s="65">
        <f>INDEX(L$2:L$5,MATCH(W3,C$2:C$5,0))</f>
        <v>0</v>
      </c>
      <c r="Y3" s="71">
        <f>INDEX(D$2:D$5,MATCH(W3,C$2:C$5,0))</f>
        <v>0</v>
      </c>
      <c r="Z3" s="67" t="s">
        <v>42</v>
      </c>
      <c r="AA3" s="71">
        <f>INDEX(E$2:E$5,MATCH(W3,C$2:C$5,0))</f>
        <v>0</v>
      </c>
      <c r="AB3" s="65">
        <f>INDEX(F$2:F$5,MATCH(W3,C$2:C$5,0))</f>
        <v>0</v>
      </c>
      <c r="AC3" s="71">
        <f>INDEX(G$2:G$5,MATCH(W3,C$2:C$5,0))</f>
        <v>0</v>
      </c>
      <c r="AD3" s="67" t="s">
        <v>42</v>
      </c>
      <c r="AE3" s="71">
        <f>INDEX(H$2:H$5,MATCH(W3,C$2:C$5,0))</f>
        <v>0</v>
      </c>
      <c r="AF3" s="65">
        <f>INDEX(I$2:I$5,MATCH(W3,C$2:C$5,0))</f>
        <v>0</v>
      </c>
      <c r="AG3" s="71">
        <f>INDEX(J$2:J$5,MATCH(W3,C$2:C$5,0))</f>
        <v>0</v>
      </c>
      <c r="AH3" s="67" t="s">
        <v>42</v>
      </c>
      <c r="AI3" s="71">
        <f>INDEX(K$2:K$5,MATCH(W3,C$2:C$5,0))</f>
        <v>0</v>
      </c>
    </row>
    <row r="4" spans="1:35" ht="16" x14ac:dyDescent="0.2">
      <c r="A4" s="67" t="s">
        <v>44</v>
      </c>
      <c r="B4" s="68">
        <f>IF(A4="","-",_xlfn.RANK.EQ(J4,$J$2:$J$5,0)+_xlfn.RANK.EQ(I4,$I$2:$I$5,0)%+_xlfn.RANK.EQ(F4,$F$2:$F$5,0)%%+ROW()%%%)</f>
        <v>1.0101039999999999</v>
      </c>
      <c r="C4" s="63" t="str">
        <f>A4</f>
        <v>Spieler3</v>
      </c>
      <c r="D4" s="1">
        <f>SUM(Q3)+SUM(R6)+SUM(R8)</f>
        <v>0</v>
      </c>
      <c r="E4" s="1">
        <f>SUM(R3)+SUM(Q6)+SUM(Q8)</f>
        <v>0</v>
      </c>
      <c r="F4" s="1">
        <f>SUM(D4-E4)</f>
        <v>0</v>
      </c>
      <c r="G4" s="1">
        <f>SUM(S3)+SUM(T6)+SUM(T8)</f>
        <v>0</v>
      </c>
      <c r="H4" s="1">
        <f>SUM(T3)+SUM(S6)+SUM(S8)</f>
        <v>0</v>
      </c>
      <c r="I4" s="1">
        <f>SUM(G4-H4)</f>
        <v>0</v>
      </c>
      <c r="J4" s="1">
        <f>IF($S$3&gt;$T$3,1,0)+IF($T$6&gt;$S$6,1,0) +IF($T$8&gt;$S$8,1,0)</f>
        <v>0</v>
      </c>
      <c r="K4" s="1">
        <f>IF($T$3&gt;$S$3,1,0)+IF($S$6&gt;$T$6,1,0) +IF($S$8&gt;$T$8,1,0)</f>
        <v>0</v>
      </c>
      <c r="L4" s="1">
        <f>SUM(J4+K4)</f>
        <v>0</v>
      </c>
      <c r="M4" s="1">
        <f>SMALL($B$2:$B$5,3)</f>
        <v>1.0101039999999999</v>
      </c>
      <c r="O4" s="80" t="s">
        <v>45</v>
      </c>
      <c r="P4" s="80"/>
      <c r="Q4" s="81" t="s">
        <v>34</v>
      </c>
      <c r="R4" s="81"/>
      <c r="S4" s="81" t="s">
        <v>35</v>
      </c>
      <c r="T4" s="81"/>
      <c r="V4" s="67">
        <v>3</v>
      </c>
      <c r="W4" s="70" t="str">
        <f>INDEX($C$2:$C$5,MATCH(M4,$B$2:$B$5,0),1)</f>
        <v>Spieler3</v>
      </c>
      <c r="X4" s="65">
        <f>INDEX(L$2:L$5,MATCH(W4,C$2:C$5,0))</f>
        <v>0</v>
      </c>
      <c r="Y4" s="71">
        <f>INDEX(D$2:D$5,MATCH(W4,C$2:C$5,0))</f>
        <v>0</v>
      </c>
      <c r="Z4" s="67" t="s">
        <v>42</v>
      </c>
      <c r="AA4" s="71">
        <f>INDEX(E$2:E$5,MATCH(W4,C$2:C$5,0))</f>
        <v>0</v>
      </c>
      <c r="AB4" s="65">
        <f>INDEX(F$2:F$5,MATCH(W4,C$2:C$5,0))</f>
        <v>0</v>
      </c>
      <c r="AC4" s="71">
        <f>INDEX(G$2:G$5,MATCH(W4,C$2:C$5,0))</f>
        <v>0</v>
      </c>
      <c r="AD4" s="67" t="s">
        <v>42</v>
      </c>
      <c r="AE4" s="71">
        <f>INDEX(H$2:H$5,MATCH(W4,C$2:C$5,0))</f>
        <v>0</v>
      </c>
      <c r="AF4" s="65">
        <f>INDEX(I$2:I$5,MATCH(W4,C$2:C$5,0))</f>
        <v>0</v>
      </c>
      <c r="AG4" s="71">
        <f>INDEX(J$2:J$5,MATCH(W4,C$2:C$5,0))</f>
        <v>0</v>
      </c>
      <c r="AH4" s="67" t="s">
        <v>42</v>
      </c>
      <c r="AI4" s="71">
        <f>INDEX(K$2:K$5,MATCH(W4,C$2:C$5,0))</f>
        <v>0</v>
      </c>
    </row>
    <row r="5" spans="1:35" ht="16" x14ac:dyDescent="0.2">
      <c r="A5" s="67" t="s">
        <v>46</v>
      </c>
      <c r="B5" s="68">
        <f>IF(A5="","-",_xlfn.RANK.EQ(J5,$J$2:$J$5,0)+_xlfn.RANK.EQ(I5,$I$2:$I$5,0)%+_xlfn.RANK.EQ(F5,$F$2:$F$5,0)%%+ROW()%%%)</f>
        <v>1.010105</v>
      </c>
      <c r="C5" s="63" t="str">
        <f>A5</f>
        <v>Spieler4</v>
      </c>
      <c r="D5" s="1">
        <f>SUM(Q2)+SUM(Q6)+SUM(R9)</f>
        <v>0</v>
      </c>
      <c r="E5" s="1">
        <f>SUM(R2)+SUM(R6)+SUM(Q9)</f>
        <v>0</v>
      </c>
      <c r="F5" s="1">
        <f>SUM(D5-E5)</f>
        <v>0</v>
      </c>
      <c r="G5" s="1">
        <f>SUM(S2)+SUM(S6)+SUM(T9)</f>
        <v>0</v>
      </c>
      <c r="H5" s="1">
        <f>SUM(T2)+SUM(T6)+SUM(S9)</f>
        <v>0</v>
      </c>
      <c r="I5" s="1">
        <f>SUM(G5-H5)</f>
        <v>0</v>
      </c>
      <c r="J5" s="1">
        <f>IF($S$2&gt;$T$2,1,0)+IF($S$6&gt;$T$6,1,0) +IF($T$9&gt;$S$9,1,0)</f>
        <v>0</v>
      </c>
      <c r="K5" s="1">
        <f>IF($T$2&gt;$S$2,1,0)+IF($T$6&gt;$S$6,1,0) +IF($S$9&gt;$T$9,1,0)</f>
        <v>0</v>
      </c>
      <c r="L5" s="1">
        <f>SUM(J5+K5)</f>
        <v>0</v>
      </c>
      <c r="M5" s="1">
        <f>SMALL($B$2:$B$5,4)</f>
        <v>1.010105</v>
      </c>
      <c r="O5" s="69" t="str">
        <f>A3</f>
        <v>Spieler2</v>
      </c>
      <c r="P5" s="69" t="str">
        <f>A2</f>
        <v>Spieler1</v>
      </c>
      <c r="Q5" s="69"/>
      <c r="R5" s="69"/>
      <c r="S5" s="69"/>
      <c r="T5" s="69"/>
      <c r="V5" s="67">
        <v>4</v>
      </c>
      <c r="W5" s="70" t="str">
        <f>INDEX($C$2:$C$5,MATCH(M5,$B$2:$B$5,0),1)</f>
        <v>Spieler4</v>
      </c>
      <c r="X5" s="65">
        <f>INDEX(L$2:L$5,MATCH(W5,C$2:C$5,0))</f>
        <v>0</v>
      </c>
      <c r="Y5" s="71">
        <f>INDEX(D$2:D$5,MATCH(W5,C$2:C$5,0))</f>
        <v>0</v>
      </c>
      <c r="Z5" s="67" t="s">
        <v>42</v>
      </c>
      <c r="AA5" s="71">
        <f>INDEX(E$2:E$5,MATCH(W5,C$2:C$5,0))</f>
        <v>0</v>
      </c>
      <c r="AB5" s="65">
        <f>INDEX(F$2:F$5,MATCH(W5,C$2:C$5,0))</f>
        <v>0</v>
      </c>
      <c r="AC5" s="71">
        <f>INDEX(G$2:G$5,MATCH(W5,C$2:C$5,0))</f>
        <v>0</v>
      </c>
      <c r="AD5" s="67" t="s">
        <v>42</v>
      </c>
      <c r="AE5" s="71">
        <f>INDEX(H$2:H$5,MATCH(W5,C$2:C$5,0))</f>
        <v>0</v>
      </c>
      <c r="AF5" s="65">
        <f>INDEX(I$2:I$5,MATCH(W5,C$2:C$5,0))</f>
        <v>0</v>
      </c>
      <c r="AG5" s="71">
        <f>INDEX(J$2:J$5,MATCH(W5,C$2:C$5,0))</f>
        <v>0</v>
      </c>
      <c r="AH5" s="67" t="s">
        <v>42</v>
      </c>
      <c r="AI5" s="71">
        <f>INDEX(K$2:K$5,MATCH(W5,C$2:C$5,0))</f>
        <v>0</v>
      </c>
    </row>
    <row r="6" spans="1:35" x14ac:dyDescent="0.15">
      <c r="O6" s="69" t="str">
        <f>A5</f>
        <v>Spieler4</v>
      </c>
      <c r="P6" s="69" t="str">
        <f>A4</f>
        <v>Spieler3</v>
      </c>
      <c r="Q6" s="69"/>
      <c r="R6" s="69"/>
      <c r="S6" s="69"/>
      <c r="T6" s="69"/>
    </row>
    <row r="7" spans="1:35" ht="16" x14ac:dyDescent="0.2">
      <c r="O7" s="80" t="s">
        <v>47</v>
      </c>
      <c r="P7" s="80"/>
      <c r="Q7" s="81" t="s">
        <v>34</v>
      </c>
      <c r="R7" s="81"/>
      <c r="S7" s="81" t="s">
        <v>35</v>
      </c>
      <c r="T7" s="81"/>
    </row>
    <row r="8" spans="1:35" x14ac:dyDescent="0.15">
      <c r="O8" s="69" t="str">
        <f>A2</f>
        <v>Spieler1</v>
      </c>
      <c r="P8" s="69" t="str">
        <f>A4</f>
        <v>Spieler3</v>
      </c>
      <c r="Q8" s="69"/>
      <c r="R8" s="69"/>
      <c r="S8" s="69"/>
      <c r="T8" s="69"/>
    </row>
    <row r="9" spans="1:35" x14ac:dyDescent="0.15">
      <c r="O9" s="69" t="str">
        <f>A3</f>
        <v>Spieler2</v>
      </c>
      <c r="P9" s="69" t="str">
        <f>A5</f>
        <v>Spieler4</v>
      </c>
      <c r="Q9" s="69"/>
      <c r="R9" s="69"/>
      <c r="S9" s="69"/>
      <c r="T9" s="69"/>
    </row>
    <row r="11" spans="1:35" x14ac:dyDescent="0.15">
      <c r="W11"/>
      <c r="X11"/>
    </row>
    <row r="12" spans="1:35" ht="16" x14ac:dyDescent="0.2">
      <c r="A12" s="73" t="s">
        <v>48</v>
      </c>
      <c r="D12" s="1" t="s">
        <v>25</v>
      </c>
      <c r="E12" s="1" t="s">
        <v>26</v>
      </c>
      <c r="F12" s="1" t="s">
        <v>27</v>
      </c>
      <c r="G12" s="1" t="s">
        <v>28</v>
      </c>
      <c r="H12" s="1" t="s">
        <v>29</v>
      </c>
      <c r="I12" s="1" t="s">
        <v>30</v>
      </c>
      <c r="J12" s="1" t="s">
        <v>31</v>
      </c>
      <c r="K12" s="1" t="s">
        <v>32</v>
      </c>
      <c r="O12" s="83" t="s">
        <v>49</v>
      </c>
      <c r="P12" s="83"/>
      <c r="Q12" s="84" t="s">
        <v>34</v>
      </c>
      <c r="R12" s="84"/>
      <c r="S12" s="84" t="s">
        <v>35</v>
      </c>
      <c r="T12" s="84"/>
      <c r="V12" s="74" t="s">
        <v>36</v>
      </c>
      <c r="W12" s="74"/>
      <c r="X12" s="65" t="s">
        <v>37</v>
      </c>
      <c r="Y12" s="82" t="s">
        <v>38</v>
      </c>
      <c r="Z12" s="82"/>
      <c r="AA12" s="82"/>
      <c r="AB12" s="66" t="s">
        <v>39</v>
      </c>
      <c r="AC12" s="82" t="s">
        <v>35</v>
      </c>
      <c r="AD12" s="82"/>
      <c r="AE12" s="82"/>
      <c r="AF12" s="66" t="s">
        <v>39</v>
      </c>
      <c r="AG12" s="82" t="s">
        <v>40</v>
      </c>
      <c r="AH12" s="82"/>
      <c r="AI12" s="82"/>
    </row>
    <row r="13" spans="1:35" ht="16" x14ac:dyDescent="0.2">
      <c r="A13" s="67" t="s">
        <v>50</v>
      </c>
      <c r="B13" s="68">
        <f>IF(A13="","-",_xlfn.RANK.EQ(J13,$J$13:$J$16,0)+_xlfn.RANK.EQ(I13,$I$13:$I$16,0)%+_xlfn.RANK.EQ(F13,$F$13:$F$16,0)%%+ROW()%%%)</f>
        <v>1.010113</v>
      </c>
      <c r="C13" s="63" t="str">
        <f>A13</f>
        <v>Spieler5</v>
      </c>
      <c r="D13" s="1">
        <f>SUM(R13)+SUM(R16)+SUM(Q19)</f>
        <v>0</v>
      </c>
      <c r="E13" s="1">
        <f>SUM(Q13)+SUM(Q16)+SUM(R19)</f>
        <v>0</v>
      </c>
      <c r="F13" s="1">
        <f>SUM(D13-E13)</f>
        <v>0</v>
      </c>
      <c r="G13" s="1">
        <f>SUM(T13)+SUM(T16)+SUM(S19)</f>
        <v>0</v>
      </c>
      <c r="H13" s="1">
        <f>SUM(S13)+SUM(S16)+SUM(T19)</f>
        <v>0</v>
      </c>
      <c r="I13" s="1">
        <f>SUM(G13-H13)</f>
        <v>0</v>
      </c>
      <c r="J13" s="1">
        <f>IF($T$13&gt;$S$13,1,0)+IF($T$16&gt;$S$16,1,0) +IF($S$19&gt;$T$19,1,0)</f>
        <v>0</v>
      </c>
      <c r="K13" s="1">
        <f>IF($S$13&gt;$T$13,1,0)+IF($S$16&gt;$T$16,1,0) +IF($T$19&gt;$S$19,1,0)</f>
        <v>0</v>
      </c>
      <c r="L13" s="1">
        <f>SUM(J13+K13)</f>
        <v>0</v>
      </c>
      <c r="M13" s="1">
        <f>SMALL($B$13:$B$16,1)</f>
        <v>1.010113</v>
      </c>
      <c r="O13" s="69" t="str">
        <f>A16</f>
        <v>Spieler8</v>
      </c>
      <c r="P13" s="69" t="str">
        <f>A13</f>
        <v>Spieler5</v>
      </c>
      <c r="Q13" s="69"/>
      <c r="R13" s="69"/>
      <c r="S13" s="69"/>
      <c r="T13" s="69"/>
      <c r="V13" s="67">
        <v>1</v>
      </c>
      <c r="W13" s="70" t="str">
        <f>INDEX($C$13:$C$16,MATCH(M13,$B$13:$B$16,0),1)</f>
        <v>Spieler5</v>
      </c>
      <c r="X13" s="65">
        <f>INDEX(L$13:L$16,MATCH(W13,C$13:C$16,0))</f>
        <v>0</v>
      </c>
      <c r="Y13" s="71">
        <f>INDEX(D$13:D$16,MATCH(W13,C$13:C$16,0))</f>
        <v>0</v>
      </c>
      <c r="Z13" s="67" t="s">
        <v>42</v>
      </c>
      <c r="AA13" s="71">
        <f>INDEX(E$13:E$16,MATCH(W13,C$13:C$16,0))</f>
        <v>0</v>
      </c>
      <c r="AB13" s="65">
        <f>INDEX(F$13:F$16,MATCH(W13,C$13:C$16,0))</f>
        <v>0</v>
      </c>
      <c r="AC13" s="71">
        <f>INDEX(G$13:G$16,MATCH(W13,C$13:C$16,0))</f>
        <v>0</v>
      </c>
      <c r="AD13" s="67" t="s">
        <v>42</v>
      </c>
      <c r="AE13" s="71">
        <f>INDEX(H$13:H$16,MATCH(W13,C$13:C$16,0))</f>
        <v>0</v>
      </c>
      <c r="AF13" s="65">
        <f>INDEX(I$13:I$16,MATCH(W13,C$13:C$16,0))</f>
        <v>0</v>
      </c>
      <c r="AG13" s="71">
        <f>INDEX(J$13:J$16,MATCH(W13,C$13:C$16,0))</f>
        <v>0</v>
      </c>
      <c r="AH13" s="67" t="s">
        <v>42</v>
      </c>
      <c r="AI13" s="71">
        <f>INDEX(K$13:K$16,MATCH(W13,C$13:C$16,0))</f>
        <v>0</v>
      </c>
    </row>
    <row r="14" spans="1:35" ht="16" x14ac:dyDescent="0.2">
      <c r="A14" s="67" t="s">
        <v>51</v>
      </c>
      <c r="B14" s="68">
        <f>IF(A14="","-",_xlfn.RANK.EQ(J14,$J$13:$J$16,0)+_xlfn.RANK.EQ(I14,$I$13:$I$16,0)%+_xlfn.RANK.EQ(F14,$F$13:$F$16,0)%%+ROW()%%%)</f>
        <v>1.010114</v>
      </c>
      <c r="C14" s="63" t="str">
        <f>A14</f>
        <v>Spieler6</v>
      </c>
      <c r="D14" s="1">
        <f>SUM(R14)+SUM(Q16)+SUM(Q20)</f>
        <v>0</v>
      </c>
      <c r="E14" s="1">
        <f>SUM(Q14)+SUM(R16)+SUM(R20)</f>
        <v>0</v>
      </c>
      <c r="F14" s="1">
        <f>SUM(D14-E14)</f>
        <v>0</v>
      </c>
      <c r="G14" s="1">
        <f>SUM(T14)+SUM(S16)+SUM(S20)</f>
        <v>0</v>
      </c>
      <c r="H14" s="1">
        <f>SUM(S14)+SUM(T16)+SUM(T20)</f>
        <v>0</v>
      </c>
      <c r="I14" s="1">
        <f>SUM(G14-H14)</f>
        <v>0</v>
      </c>
      <c r="J14" s="1">
        <f>IF($T$14&gt;$S$14,1,0)+IF($S$16&gt;$T$16,1,0) +IF($S$20&gt;$T$20,1,0)</f>
        <v>0</v>
      </c>
      <c r="K14" s="1">
        <f>IF($S$14&gt;$T$14,1,0)+IF($T$16&gt;$S$16,1,0) +IF($T$20&gt;$S$20,1,0)</f>
        <v>0</v>
      </c>
      <c r="L14" s="1">
        <f>SUM(J14+K14)</f>
        <v>0</v>
      </c>
      <c r="M14" s="1">
        <f>SMALL($B$13:$B$16,2)</f>
        <v>1.010114</v>
      </c>
      <c r="O14" s="69" t="str">
        <f>A15</f>
        <v>Spieler7</v>
      </c>
      <c r="P14" s="69" t="str">
        <f>A14</f>
        <v>Spieler6</v>
      </c>
      <c r="Q14" s="69"/>
      <c r="R14" s="69"/>
      <c r="S14" s="69"/>
      <c r="T14" s="69"/>
      <c r="V14" s="67">
        <v>2</v>
      </c>
      <c r="W14" s="70" t="str">
        <f>INDEX($C$13:$C$16,MATCH(M14,$B$13:$B$16,0),1)</f>
        <v>Spieler6</v>
      </c>
      <c r="X14" s="65">
        <f>INDEX(L$13:L$16,MATCH(W14,C$13:C$16,0))</f>
        <v>0</v>
      </c>
      <c r="Y14" s="71">
        <f>INDEX(D$13:D$16,MATCH(W14,C$13:C$16,0))</f>
        <v>0</v>
      </c>
      <c r="Z14" s="67" t="s">
        <v>42</v>
      </c>
      <c r="AA14" s="71">
        <f>INDEX(E$13:E$16,MATCH(W14,C$13:C$16,0))</f>
        <v>0</v>
      </c>
      <c r="AB14" s="65">
        <f>INDEX(F$13:F$16,MATCH(W14,C$13:C$16,0))</f>
        <v>0</v>
      </c>
      <c r="AC14" s="71">
        <f>INDEX(G$13:G$16,MATCH(W14,C$13:C$16,0))</f>
        <v>0</v>
      </c>
      <c r="AD14" s="67" t="s">
        <v>42</v>
      </c>
      <c r="AE14" s="71">
        <f>INDEX(H$13:H$16,MATCH(W14,C$13:C$16,0))</f>
        <v>0</v>
      </c>
      <c r="AF14" s="65">
        <f>INDEX(I$13:I$16,MATCH(W14,C$13:C$16,0))</f>
        <v>0</v>
      </c>
      <c r="AG14" s="71">
        <f>INDEX(J$13:J$16,MATCH(W14,C$13:C$16,0))</f>
        <v>0</v>
      </c>
      <c r="AH14" s="67" t="s">
        <v>42</v>
      </c>
      <c r="AI14" s="71">
        <f>INDEX(K$13:K$16,MATCH(W14,C$13:C$16,0))</f>
        <v>0</v>
      </c>
    </row>
    <row r="15" spans="1:35" ht="16" x14ac:dyDescent="0.2">
      <c r="A15" s="67" t="s">
        <v>52</v>
      </c>
      <c r="B15" s="68">
        <f>IF(A15="","-",_xlfn.RANK.EQ(J15,$J$13:$J$16,0)+_xlfn.RANK.EQ(I15,$I$13:$I$16,0)%+_xlfn.RANK.EQ(F15,$F$13:$F$16,0)%%+ROW()%%%)</f>
        <v>1.0101150000000001</v>
      </c>
      <c r="C15" s="63" t="str">
        <f>A15</f>
        <v>Spieler7</v>
      </c>
      <c r="D15" s="1">
        <f>SUM(Q14)+SUM(R17)+SUM(R19)</f>
        <v>0</v>
      </c>
      <c r="E15" s="1">
        <f>SUM(R14)+SUM(Q17)+SUM(Q19)</f>
        <v>0</v>
      </c>
      <c r="F15" s="1">
        <f>SUM(D15-E15)</f>
        <v>0</v>
      </c>
      <c r="G15" s="1">
        <f>SUM(S14)+SUM(T17)+SUM(T19)</f>
        <v>0</v>
      </c>
      <c r="H15" s="1">
        <f>SUM(T14)+SUM(S17)+SUM(S19)</f>
        <v>0</v>
      </c>
      <c r="I15" s="1">
        <f>SUM(G15-H15)</f>
        <v>0</v>
      </c>
      <c r="J15" s="1">
        <f>IF($S$14&gt;$T$14,1,0)+IF($T$17&gt;$S$17,1,0) +IF($T$19&gt;$S$19,1,0)</f>
        <v>0</v>
      </c>
      <c r="K15" s="1">
        <f>IF($T$14&gt;$S$14,1,0)+IF($S$17&gt;$T$17,1,0) +IF($S$19&gt;$T$19,1,0)</f>
        <v>0</v>
      </c>
      <c r="L15" s="1">
        <f>SUM(J15+K15)</f>
        <v>0</v>
      </c>
      <c r="M15" s="1">
        <f>SMALL($B$13:$B$16,3)</f>
        <v>1.0101150000000001</v>
      </c>
      <c r="O15" s="83" t="s">
        <v>53</v>
      </c>
      <c r="P15" s="83"/>
      <c r="Q15" s="84" t="s">
        <v>34</v>
      </c>
      <c r="R15" s="84"/>
      <c r="S15" s="84" t="s">
        <v>35</v>
      </c>
      <c r="T15" s="84"/>
      <c r="V15" s="67">
        <v>3</v>
      </c>
      <c r="W15" s="70" t="str">
        <f>INDEX($C$13:$C$16,MATCH(M15,$B$13:$B$16,0),1)</f>
        <v>Spieler7</v>
      </c>
      <c r="X15" s="65">
        <f>INDEX(L$13:L$16,MATCH(W15,C$13:C$16,0))</f>
        <v>0</v>
      </c>
      <c r="Y15" s="71">
        <f>INDEX(D$13:D$16,MATCH(W15,C$13:C$16,0))</f>
        <v>0</v>
      </c>
      <c r="Z15" s="67" t="s">
        <v>42</v>
      </c>
      <c r="AA15" s="71">
        <f>INDEX(E$13:E$16,MATCH(W15,C$13:C$16,0))</f>
        <v>0</v>
      </c>
      <c r="AB15" s="65">
        <f>INDEX(F$13:F$16,MATCH(W15,C$13:C$16,0))</f>
        <v>0</v>
      </c>
      <c r="AC15" s="71">
        <f>INDEX(G$13:G$16,MATCH(W15,C$13:C$16,0))</f>
        <v>0</v>
      </c>
      <c r="AD15" s="67" t="s">
        <v>42</v>
      </c>
      <c r="AE15" s="71">
        <f>INDEX(H$13:H$16,MATCH(W15,C$13:C$16,0))</f>
        <v>0</v>
      </c>
      <c r="AF15" s="65">
        <f>INDEX(I$13:I$16,MATCH(W15,C$13:C$16,0))</f>
        <v>0</v>
      </c>
      <c r="AG15" s="71">
        <f>INDEX(J$13:J$16,MATCH(W15,C$13:C$16,0))</f>
        <v>0</v>
      </c>
      <c r="AH15" s="67" t="s">
        <v>42</v>
      </c>
      <c r="AI15" s="71">
        <f>INDEX(K$13:K$16,MATCH(W15,C$13:C$16,0))</f>
        <v>0</v>
      </c>
    </row>
    <row r="16" spans="1:35" ht="16" x14ac:dyDescent="0.2">
      <c r="A16" s="67" t="s">
        <v>54</v>
      </c>
      <c r="B16" s="68">
        <f>IF(A16="","-",_xlfn.RANK.EQ(J16,$J$13:$J$16,0)+_xlfn.RANK.EQ(I16,$I$13:$I$16,0)%+_xlfn.RANK.EQ(F16,$F$13:$F$16,0)%%+ROW()%%%)</f>
        <v>1.010116</v>
      </c>
      <c r="C16" s="63" t="str">
        <f>A16</f>
        <v>Spieler8</v>
      </c>
      <c r="D16" s="1">
        <f>SUM(Q13)+SUM(Q17)+SUM(R20)</f>
        <v>0</v>
      </c>
      <c r="E16" s="1">
        <f>SUM(R13)+SUM(R17)+SUM(Q20)</f>
        <v>0</v>
      </c>
      <c r="F16" s="1">
        <f>SUM(D16-E16)</f>
        <v>0</v>
      </c>
      <c r="G16" s="1">
        <f>SUM(S13)+SUM(S17)+SUM(T20)</f>
        <v>0</v>
      </c>
      <c r="H16" s="1">
        <f>SUM(T13)+SUM(T17)+SUM(S20)</f>
        <v>0</v>
      </c>
      <c r="I16" s="1">
        <f>SUM(G16-H16)</f>
        <v>0</v>
      </c>
      <c r="J16" s="1">
        <f>IF($S$13&gt;$T$13,1,0)+IF($S$17&gt;$T$17,1,0) +IF($T$20&gt;$S$20,1,0)</f>
        <v>0</v>
      </c>
      <c r="K16" s="1">
        <f>IF($T$13&gt;$S$13,1,0)+IF($T$17&gt;$S$17,1,0) +IF($S$20&gt;$T$20,1,0)</f>
        <v>0</v>
      </c>
      <c r="L16" s="1">
        <f>SUM(J16+K16)</f>
        <v>0</v>
      </c>
      <c r="M16" s="1">
        <f>SMALL($B$13:$B$16,4)</f>
        <v>1.010116</v>
      </c>
      <c r="O16" s="69" t="str">
        <f>A14</f>
        <v>Spieler6</v>
      </c>
      <c r="P16" s="69" t="str">
        <f>A13</f>
        <v>Spieler5</v>
      </c>
      <c r="Q16" s="69"/>
      <c r="R16" s="69"/>
      <c r="S16" s="69"/>
      <c r="T16" s="69"/>
      <c r="V16" s="67">
        <v>4</v>
      </c>
      <c r="W16" s="70" t="str">
        <f>INDEX($C$13:$C$16,MATCH(M16,$B$13:$B$16,0),1)</f>
        <v>Spieler8</v>
      </c>
      <c r="X16" s="65">
        <f>INDEX(L$13:L$16,MATCH(W16,C$13:C$16,0))</f>
        <v>0</v>
      </c>
      <c r="Y16" s="71">
        <f>INDEX(D$13:D$16,MATCH(W16,C$13:C$16,0))</f>
        <v>0</v>
      </c>
      <c r="Z16" s="67" t="s">
        <v>42</v>
      </c>
      <c r="AA16" s="71">
        <f>INDEX(E$13:E$16,MATCH(W16,C$13:C$16,0))</f>
        <v>0</v>
      </c>
      <c r="AB16" s="65">
        <f>INDEX(F$13:F$16,MATCH(W16,C$13:C$16,0))</f>
        <v>0</v>
      </c>
      <c r="AC16" s="71">
        <f>INDEX(G$13:G$16,MATCH(W16,C$13:C$16,0))</f>
        <v>0</v>
      </c>
      <c r="AD16" s="67" t="s">
        <v>42</v>
      </c>
      <c r="AE16" s="71">
        <f>INDEX(H$13:H$16,MATCH(W16,C$13:C$16,0))</f>
        <v>0</v>
      </c>
      <c r="AF16" s="65">
        <f>INDEX(I$13:I$16,MATCH(W16,C$13:C$16,0))</f>
        <v>0</v>
      </c>
      <c r="AG16" s="71">
        <f>INDEX(J$13:J$16,MATCH(W16,C$13:C$16,0))</f>
        <v>0</v>
      </c>
      <c r="AH16" s="67" t="s">
        <v>42</v>
      </c>
      <c r="AI16" s="71">
        <f>INDEX(K$13:K$16,MATCH(W16,C$13:C$16,0))</f>
        <v>0</v>
      </c>
    </row>
    <row r="17" spans="1:35" x14ac:dyDescent="0.15">
      <c r="O17" s="69" t="str">
        <f>A16</f>
        <v>Spieler8</v>
      </c>
      <c r="P17" s="69" t="str">
        <f>A15</f>
        <v>Spieler7</v>
      </c>
      <c r="Q17" s="69"/>
      <c r="R17" s="69"/>
      <c r="S17" s="69"/>
      <c r="T17" s="69"/>
    </row>
    <row r="18" spans="1:35" ht="16" x14ac:dyDescent="0.2">
      <c r="O18" s="83" t="s">
        <v>55</v>
      </c>
      <c r="P18" s="83"/>
      <c r="Q18" s="84" t="s">
        <v>34</v>
      </c>
      <c r="R18" s="84"/>
      <c r="S18" s="84" t="s">
        <v>35</v>
      </c>
      <c r="T18" s="84"/>
      <c r="W18"/>
      <c r="X18"/>
    </row>
    <row r="19" spans="1:35" x14ac:dyDescent="0.15">
      <c r="O19" s="69" t="str">
        <f>A13</f>
        <v>Spieler5</v>
      </c>
      <c r="P19" s="69" t="str">
        <f>A15</f>
        <v>Spieler7</v>
      </c>
      <c r="Q19" s="69"/>
      <c r="R19" s="69"/>
      <c r="S19" s="69"/>
      <c r="T19" s="69"/>
      <c r="W19"/>
      <c r="X19"/>
    </row>
    <row r="20" spans="1:35" x14ac:dyDescent="0.15">
      <c r="O20" s="69" t="str">
        <f>A14</f>
        <v>Spieler6</v>
      </c>
      <c r="P20" s="69" t="str">
        <f>A16</f>
        <v>Spieler8</v>
      </c>
      <c r="Q20" s="69"/>
      <c r="R20" s="69"/>
      <c r="S20" s="69"/>
      <c r="T20" s="69"/>
      <c r="W20"/>
      <c r="X20"/>
    </row>
    <row r="23" spans="1:35" ht="16" x14ac:dyDescent="0.2">
      <c r="A23" s="75" t="s">
        <v>56</v>
      </c>
      <c r="D23" s="1" t="s">
        <v>25</v>
      </c>
      <c r="E23" s="1" t="s">
        <v>26</v>
      </c>
      <c r="F23" s="1" t="s">
        <v>27</v>
      </c>
      <c r="G23" s="1" t="s">
        <v>28</v>
      </c>
      <c r="H23" s="1" t="s">
        <v>29</v>
      </c>
      <c r="I23" s="1" t="s">
        <v>30</v>
      </c>
      <c r="J23" s="1" t="s">
        <v>31</v>
      </c>
      <c r="K23" s="1" t="s">
        <v>32</v>
      </c>
      <c r="O23" s="86" t="s">
        <v>57</v>
      </c>
      <c r="P23" s="86"/>
      <c r="Q23" s="87" t="s">
        <v>34</v>
      </c>
      <c r="R23" s="87"/>
      <c r="S23" s="87" t="s">
        <v>35</v>
      </c>
      <c r="T23" s="87"/>
      <c r="V23" s="76" t="s">
        <v>36</v>
      </c>
      <c r="W23" s="76"/>
      <c r="X23" s="65" t="s">
        <v>37</v>
      </c>
      <c r="Y23" s="85" t="s">
        <v>38</v>
      </c>
      <c r="Z23" s="85"/>
      <c r="AA23" s="85"/>
      <c r="AB23" s="66" t="s">
        <v>39</v>
      </c>
      <c r="AC23" s="85" t="s">
        <v>35</v>
      </c>
      <c r="AD23" s="85"/>
      <c r="AE23" s="85"/>
      <c r="AF23" s="66" t="s">
        <v>39</v>
      </c>
      <c r="AG23" s="85" t="s">
        <v>40</v>
      </c>
      <c r="AH23" s="85"/>
      <c r="AI23" s="85"/>
    </row>
    <row r="24" spans="1:35" ht="16" x14ac:dyDescent="0.2">
      <c r="A24" s="67" t="s">
        <v>58</v>
      </c>
      <c r="B24" s="68">
        <f>IF(A24="","-",_xlfn.RANK.EQ(J24,$J$24:$J$27,0)+_xlfn.RANK.EQ(I24,$I$24:$I$27,0)%+_xlfn.RANK.EQ(F24,$F$24:$F$27,0)%%+ROW()%%%)</f>
        <v>1.010124</v>
      </c>
      <c r="C24" s="63" t="str">
        <f>A24</f>
        <v>Spieler9</v>
      </c>
      <c r="D24" s="1">
        <f>SUM(R24)+SUM(R27)+SUM(Q30)</f>
        <v>0</v>
      </c>
      <c r="E24" s="1">
        <f>SUM(Q24)+SUM(Q27)+SUM(R30)</f>
        <v>0</v>
      </c>
      <c r="F24" s="1">
        <f>SUM(D24-E24)</f>
        <v>0</v>
      </c>
      <c r="G24" s="1">
        <f>SUM(T24)+SUM(T27)+SUM(S30)</f>
        <v>0</v>
      </c>
      <c r="H24" s="1">
        <f>SUM(S24)+SUM(S27)+SUM(T30)</f>
        <v>0</v>
      </c>
      <c r="I24" s="1">
        <f>SUM(G24-H24)</f>
        <v>0</v>
      </c>
      <c r="J24" s="1">
        <f>IF($T$24&gt;$S$24,1,0)+IF($T$27&gt;$S$27,1,0) +IF($S$30&gt;$T$30,1,0)</f>
        <v>0</v>
      </c>
      <c r="K24" s="1">
        <f>IF($S$24&gt;$T$24,1,0)+IF($S$27&gt;$T$27,1,0) +IF($T$30&gt;$S$30,1,0)</f>
        <v>0</v>
      </c>
      <c r="L24" s="1">
        <f>SUM(J24+K24)</f>
        <v>0</v>
      </c>
      <c r="M24" s="1">
        <f>SMALL($B$24:$B$27,1)</f>
        <v>1.010124</v>
      </c>
      <c r="O24" s="69" t="str">
        <f>A27</f>
        <v>Spieler12</v>
      </c>
      <c r="P24" s="69" t="str">
        <f>A24</f>
        <v>Spieler9</v>
      </c>
      <c r="Q24" s="69"/>
      <c r="R24" s="69"/>
      <c r="S24" s="69"/>
      <c r="T24" s="69"/>
      <c r="V24" s="67">
        <v>1</v>
      </c>
      <c r="W24" s="70" t="str">
        <f>INDEX($C$24:$C$27,MATCH(M24,$B$24:$B$27,0),1)</f>
        <v>Spieler9</v>
      </c>
      <c r="X24" s="65">
        <f>INDEX(L$24:L$27,MATCH(W24,C$24:C$27,0))</f>
        <v>0</v>
      </c>
      <c r="Y24" s="71">
        <f>INDEX(D$24:D$27,MATCH(W24,C$24:C$27,0))</f>
        <v>0</v>
      </c>
      <c r="Z24" s="67" t="s">
        <v>42</v>
      </c>
      <c r="AA24" s="71">
        <f>INDEX(E$24:E$27,MATCH(W24,C$24:C$27,0))</f>
        <v>0</v>
      </c>
      <c r="AB24" s="65">
        <f>INDEX(F$24:F$27,MATCH(W24,C$24:C$27,0))</f>
        <v>0</v>
      </c>
      <c r="AC24" s="71">
        <f>INDEX(G$24:G$27,MATCH(W24,C$24:C$27,0))</f>
        <v>0</v>
      </c>
      <c r="AD24" s="67" t="s">
        <v>42</v>
      </c>
      <c r="AE24" s="71">
        <f>INDEX(H$24:H$27,MATCH(W24,C$24:C$27,0))</f>
        <v>0</v>
      </c>
      <c r="AF24" s="65">
        <f>INDEX(I$24:I$27,MATCH(W24,C$24:C$27,0))</f>
        <v>0</v>
      </c>
      <c r="AG24" s="71">
        <f>INDEX(J$24:J$27,MATCH(W24,C$24:C$27,0))</f>
        <v>0</v>
      </c>
      <c r="AH24" s="67" t="s">
        <v>42</v>
      </c>
      <c r="AI24" s="71">
        <f>INDEX(K$24:K$27,MATCH(W24,C$24:C$27,0))</f>
        <v>0</v>
      </c>
    </row>
    <row r="25" spans="1:35" ht="16" x14ac:dyDescent="0.2">
      <c r="A25" s="67" t="s">
        <v>59</v>
      </c>
      <c r="B25" s="68">
        <f>IF(A25="","-",_xlfn.RANK.EQ(J25,$J$24:$J$27,0)+_xlfn.RANK.EQ(I25,$I$24:$I$27,0)%+_xlfn.RANK.EQ(F25,$F$24:$F$27,0)%%+ROW()%%%)</f>
        <v>1.0101249999999999</v>
      </c>
      <c r="C25" s="63" t="str">
        <f>A25</f>
        <v>Spieler10</v>
      </c>
      <c r="D25" s="1">
        <f>SUM(R25)+SUM(Q27)+SUM(Q31)</f>
        <v>0</v>
      </c>
      <c r="E25" s="1">
        <f>SUM(Q25)+SUM(R27)+SUM(R31)</f>
        <v>0</v>
      </c>
      <c r="F25" s="1">
        <f>SUM(D25-E25)</f>
        <v>0</v>
      </c>
      <c r="G25" s="1">
        <f>SUM(T25)+SUM(S27)+SUM(S31)</f>
        <v>0</v>
      </c>
      <c r="H25" s="1">
        <f>SUM(S25)+SUM(T27)+SUM(T31)</f>
        <v>0</v>
      </c>
      <c r="I25" s="1">
        <f>SUM(G25-H25)</f>
        <v>0</v>
      </c>
      <c r="J25" s="1">
        <f>IF($T$25&gt;$S$25,1,0)+IF($S$27&gt;$T$27,1,0) +IF($S$31&gt;$T$31,1,0)</f>
        <v>0</v>
      </c>
      <c r="K25" s="1">
        <f>IF($S$25&gt;$T$25,1,0)+IF($T$27&gt;$S$27,1,0) +IF($T$31&gt;$S$31,1,0)</f>
        <v>0</v>
      </c>
      <c r="L25" s="1">
        <f>SUM(J25+K25)</f>
        <v>0</v>
      </c>
      <c r="M25" s="1">
        <f>SMALL($B$24:$B$27,2)</f>
        <v>1.0101249999999999</v>
      </c>
      <c r="O25" s="69" t="str">
        <f>A26</f>
        <v>Spieler11</v>
      </c>
      <c r="P25" s="69" t="str">
        <f>A25</f>
        <v>Spieler10</v>
      </c>
      <c r="Q25" s="69"/>
      <c r="R25" s="69"/>
      <c r="S25" s="69"/>
      <c r="T25" s="69"/>
      <c r="V25" s="67">
        <v>2</v>
      </c>
      <c r="W25" s="70" t="str">
        <f>INDEX($C$24:$C$27,MATCH(M25,$B$24:$B$27,0),1)</f>
        <v>Spieler10</v>
      </c>
      <c r="X25" s="65">
        <f>INDEX(L$24:L$27,MATCH(W25,C$24:C$27,0))</f>
        <v>0</v>
      </c>
      <c r="Y25" s="71">
        <f>INDEX(D$24:D$27,MATCH(W25,C$24:C$27,0))</f>
        <v>0</v>
      </c>
      <c r="Z25" s="67" t="s">
        <v>42</v>
      </c>
      <c r="AA25" s="71">
        <f>INDEX(E$24:E$27,MATCH(W25,C$24:C$27,0))</f>
        <v>0</v>
      </c>
      <c r="AB25" s="65">
        <f>INDEX(F$24:F$27,MATCH(W25,C$24:C$27,0))</f>
        <v>0</v>
      </c>
      <c r="AC25" s="71">
        <f>INDEX(G$24:G$27,MATCH(W25,C$24:C$27,0))</f>
        <v>0</v>
      </c>
      <c r="AD25" s="67" t="s">
        <v>42</v>
      </c>
      <c r="AE25" s="71">
        <f>INDEX(H$24:H$27,MATCH(W25,C$24:C$27,0))</f>
        <v>0</v>
      </c>
      <c r="AF25" s="65">
        <f>INDEX(I$24:I$27,MATCH(W25,C$24:C$27,0))</f>
        <v>0</v>
      </c>
      <c r="AG25" s="71">
        <f>INDEX(J$24:J$27,MATCH(W25,C$24:C$27,0))</f>
        <v>0</v>
      </c>
      <c r="AH25" s="67" t="s">
        <v>42</v>
      </c>
      <c r="AI25" s="71">
        <f>INDEX(K$24:K$27,MATCH(W25,C$24:C$27,0))</f>
        <v>0</v>
      </c>
    </row>
    <row r="26" spans="1:35" ht="16" x14ac:dyDescent="0.2">
      <c r="A26" s="67" t="s">
        <v>60</v>
      </c>
      <c r="B26" s="68">
        <f>IF(A26="","-",_xlfn.RANK.EQ(J26,$J$24:$J$27,0)+_xlfn.RANK.EQ(I26,$I$24:$I$27,0)%+_xlfn.RANK.EQ(F26,$F$24:$F$27,0)%%+ROW()%%%)</f>
        <v>1.0101260000000001</v>
      </c>
      <c r="C26" s="63" t="str">
        <f>A26</f>
        <v>Spieler11</v>
      </c>
      <c r="D26" s="1">
        <f>SUM(Q25)+SUM(R28)+SUM(R30)</f>
        <v>0</v>
      </c>
      <c r="E26" s="1">
        <f>SUM(R25)+SUM(Q28)+SUM(Q30)</f>
        <v>0</v>
      </c>
      <c r="F26" s="1">
        <f>SUM(D26-E26)</f>
        <v>0</v>
      </c>
      <c r="G26" s="1">
        <f>SUM(S25)+SUM(T28)+SUM(T30)</f>
        <v>0</v>
      </c>
      <c r="H26" s="1">
        <f>SUM(T25)+SUM(S28)+SUM(S30)</f>
        <v>0</v>
      </c>
      <c r="I26" s="1">
        <f>SUM(G26-H26)</f>
        <v>0</v>
      </c>
      <c r="J26" s="1">
        <f>IF($S$25&gt;$T$25,1,0)+IF($T$28&gt;$S$28,1,0) +IF($T$30&gt;$S$30,1,0)</f>
        <v>0</v>
      </c>
      <c r="K26" s="1">
        <f>IF($T$25&gt;$S$25,1,0)+IF($S$28&gt;$T$28,1,0) +IF($S$30&gt;$T$30,1,0)</f>
        <v>0</v>
      </c>
      <c r="L26" s="1">
        <f>SUM(J26+K26)</f>
        <v>0</v>
      </c>
      <c r="M26" s="1">
        <f>SMALL($B$24:$B$27,3)</f>
        <v>1.0101260000000001</v>
      </c>
      <c r="O26" s="86" t="s">
        <v>61</v>
      </c>
      <c r="P26" s="86"/>
      <c r="Q26" s="87" t="s">
        <v>34</v>
      </c>
      <c r="R26" s="87"/>
      <c r="S26" s="87" t="s">
        <v>35</v>
      </c>
      <c r="T26" s="87"/>
      <c r="V26" s="67">
        <v>3</v>
      </c>
      <c r="W26" s="70" t="str">
        <f>INDEX($C$24:$C$27,MATCH(M26,$B$24:$B$27,0),1)</f>
        <v>Spieler11</v>
      </c>
      <c r="X26" s="65">
        <f>INDEX(L$24:L$27,MATCH(W26,C$24:C$27,0))</f>
        <v>0</v>
      </c>
      <c r="Y26" s="71">
        <f>INDEX(D$24:D$27,MATCH(W26,C$24:C$27,0))</f>
        <v>0</v>
      </c>
      <c r="Z26" s="67" t="s">
        <v>42</v>
      </c>
      <c r="AA26" s="71">
        <f>INDEX(E$24:E$27,MATCH(W26,C$24:C$27,0))</f>
        <v>0</v>
      </c>
      <c r="AB26" s="65">
        <f>INDEX(F$24:F$27,MATCH(W26,C$24:C$27,0))</f>
        <v>0</v>
      </c>
      <c r="AC26" s="71">
        <f>INDEX(G$24:G$27,MATCH(W26,C$24:C$27,0))</f>
        <v>0</v>
      </c>
      <c r="AD26" s="67" t="s">
        <v>42</v>
      </c>
      <c r="AE26" s="71">
        <f>INDEX(H$24:H$27,MATCH(W26,C$24:C$27,0))</f>
        <v>0</v>
      </c>
      <c r="AF26" s="65">
        <f>INDEX(I$24:I$27,MATCH(W26,C$24:C$27,0))</f>
        <v>0</v>
      </c>
      <c r="AG26" s="71">
        <f>INDEX(J$24:J$27,MATCH(W26,C$24:C$27,0))</f>
        <v>0</v>
      </c>
      <c r="AH26" s="67" t="s">
        <v>42</v>
      </c>
      <c r="AI26" s="71">
        <f>INDEX(K$24:K$27,MATCH(W26,C$24:C$27,0))</f>
        <v>0</v>
      </c>
    </row>
    <row r="27" spans="1:35" ht="16" x14ac:dyDescent="0.2">
      <c r="A27" s="67" t="s">
        <v>62</v>
      </c>
      <c r="B27" s="68">
        <f>IF(A27="","-",_xlfn.RANK.EQ(J27,$J$24:$J$27,0)+_xlfn.RANK.EQ(I27,$I$24:$I$27,0)%+_xlfn.RANK.EQ(F27,$F$24:$F$27,0)%%+ROW()%%%)</f>
        <v>1.010127</v>
      </c>
      <c r="C27" s="63" t="str">
        <f>A27</f>
        <v>Spieler12</v>
      </c>
      <c r="D27" s="1">
        <f>SUM(Q24)+SUM(Q28)+SUM(R31)</f>
        <v>0</v>
      </c>
      <c r="E27" s="1">
        <f>SUM(R24)+SUM(R28)+SUM(Q31)</f>
        <v>0</v>
      </c>
      <c r="F27" s="1">
        <f>SUM(D27-E27)</f>
        <v>0</v>
      </c>
      <c r="G27" s="1">
        <f>SUM(S24)+SUM(S28)+SUM(T31)</f>
        <v>0</v>
      </c>
      <c r="H27" s="1">
        <f>SUM(T24)+SUM(T28)+SUM(S31)</f>
        <v>0</v>
      </c>
      <c r="I27" s="1">
        <f>SUM(G27-H27)</f>
        <v>0</v>
      </c>
      <c r="J27" s="1">
        <f>IF($S$24&gt;$T$24,1,0)+IF($S$28&gt;$T$28,1,0) +IF($T$31&gt;$S$31,1,0)</f>
        <v>0</v>
      </c>
      <c r="K27" s="1">
        <f>IF($T$24&gt;$S$24,1,0)+IF($T$28&gt;$S$28,1,0) +IF($S$31&gt;$T$31,1,0)</f>
        <v>0</v>
      </c>
      <c r="L27" s="1">
        <f>SUM(J27+K27)</f>
        <v>0</v>
      </c>
      <c r="M27" s="1">
        <f>SMALL($B$24:$B$27,4)</f>
        <v>1.010127</v>
      </c>
      <c r="O27" s="69" t="str">
        <f>A25</f>
        <v>Spieler10</v>
      </c>
      <c r="P27" s="69" t="str">
        <f>A24</f>
        <v>Spieler9</v>
      </c>
      <c r="Q27" s="69"/>
      <c r="R27" s="69"/>
      <c r="S27" s="69"/>
      <c r="T27" s="69"/>
      <c r="V27" s="67">
        <v>4</v>
      </c>
      <c r="W27" s="70" t="str">
        <f>INDEX($C$24:$C$27,MATCH(M27,$B$24:$B$27,0),1)</f>
        <v>Spieler12</v>
      </c>
      <c r="X27" s="65">
        <f>INDEX(L$24:L$27,MATCH(W27,C$24:C$27,0))</f>
        <v>0</v>
      </c>
      <c r="Y27" s="71">
        <f>INDEX(D$24:D$27,MATCH(W27,C$24:C$27,0))</f>
        <v>0</v>
      </c>
      <c r="Z27" s="67" t="s">
        <v>42</v>
      </c>
      <c r="AA27" s="71">
        <f>INDEX(E$24:E$27,MATCH(W27,C$24:C$27,0))</f>
        <v>0</v>
      </c>
      <c r="AB27" s="65">
        <f>INDEX(F$24:F$27,MATCH(W27,C$24:C$27,0))</f>
        <v>0</v>
      </c>
      <c r="AC27" s="71">
        <f>INDEX(G$24:G$27,MATCH(W27,C$24:C$27,0))</f>
        <v>0</v>
      </c>
      <c r="AD27" s="67" t="s">
        <v>42</v>
      </c>
      <c r="AE27" s="71">
        <f>INDEX(H$24:H$27,MATCH(W27,C$24:C$27,0))</f>
        <v>0</v>
      </c>
      <c r="AF27" s="65">
        <f>INDEX(I$24:I$27,MATCH(W27,C$24:C$27,0))</f>
        <v>0</v>
      </c>
      <c r="AG27" s="71">
        <f>INDEX(J$24:J$27,MATCH(W27,C$24:C$27,0))</f>
        <v>0</v>
      </c>
      <c r="AH27" s="67" t="s">
        <v>42</v>
      </c>
      <c r="AI27" s="71">
        <f>INDEX(K$24:K$27,MATCH(W27,C$24:C$27,0))</f>
        <v>0</v>
      </c>
    </row>
    <row r="28" spans="1:35" x14ac:dyDescent="0.15">
      <c r="O28" s="69" t="str">
        <f>A27</f>
        <v>Spieler12</v>
      </c>
      <c r="P28" s="69" t="str">
        <f>A26</f>
        <v>Spieler11</v>
      </c>
      <c r="Q28" s="69"/>
      <c r="R28" s="69"/>
      <c r="S28" s="69"/>
      <c r="T28" s="69"/>
    </row>
    <row r="29" spans="1:35" ht="16" x14ac:dyDescent="0.2">
      <c r="O29" s="86" t="s">
        <v>63</v>
      </c>
      <c r="P29" s="86"/>
      <c r="Q29" s="87" t="s">
        <v>34</v>
      </c>
      <c r="R29" s="87"/>
      <c r="S29" s="87" t="s">
        <v>35</v>
      </c>
      <c r="T29" s="87"/>
    </row>
    <row r="30" spans="1:35" x14ac:dyDescent="0.15">
      <c r="O30" s="69" t="str">
        <f>A24</f>
        <v>Spieler9</v>
      </c>
      <c r="P30" s="69" t="str">
        <f>A26</f>
        <v>Spieler11</v>
      </c>
      <c r="Q30" s="69"/>
      <c r="R30" s="69"/>
      <c r="S30" s="69"/>
      <c r="T30" s="69"/>
    </row>
    <row r="31" spans="1:35" x14ac:dyDescent="0.15">
      <c r="O31" s="69" t="str">
        <f>A25</f>
        <v>Spieler10</v>
      </c>
      <c r="P31" s="69" t="str">
        <f>A27</f>
        <v>Spieler12</v>
      </c>
      <c r="Q31" s="69"/>
      <c r="R31" s="69"/>
      <c r="S31" s="69"/>
      <c r="T31" s="69"/>
    </row>
    <row r="33" spans="1:35" x14ac:dyDescent="0.15">
      <c r="W33"/>
      <c r="X33"/>
    </row>
    <row r="34" spans="1:35" ht="16" x14ac:dyDescent="0.2">
      <c r="A34" s="77" t="s">
        <v>64</v>
      </c>
      <c r="D34" s="1" t="s">
        <v>25</v>
      </c>
      <c r="E34" s="1" t="s">
        <v>26</v>
      </c>
      <c r="F34" s="1" t="s">
        <v>27</v>
      </c>
      <c r="G34" s="1" t="s">
        <v>28</v>
      </c>
      <c r="H34" s="1" t="s">
        <v>29</v>
      </c>
      <c r="I34" s="1" t="s">
        <v>30</v>
      </c>
      <c r="J34" s="1" t="s">
        <v>31</v>
      </c>
      <c r="K34" s="1" t="s">
        <v>32</v>
      </c>
      <c r="O34" s="89" t="s">
        <v>65</v>
      </c>
      <c r="P34" s="89"/>
      <c r="Q34" s="90" t="s">
        <v>34</v>
      </c>
      <c r="R34" s="90"/>
      <c r="S34" s="90" t="s">
        <v>35</v>
      </c>
      <c r="T34" s="90"/>
      <c r="V34" s="78" t="s">
        <v>36</v>
      </c>
      <c r="W34" s="78" t="s">
        <v>66</v>
      </c>
      <c r="X34" s="65" t="s">
        <v>37</v>
      </c>
      <c r="Y34" s="88" t="s">
        <v>38</v>
      </c>
      <c r="Z34" s="88"/>
      <c r="AA34" s="88"/>
      <c r="AB34" s="66" t="s">
        <v>39</v>
      </c>
      <c r="AC34" s="88" t="s">
        <v>35</v>
      </c>
      <c r="AD34" s="88"/>
      <c r="AE34" s="88"/>
      <c r="AF34" s="66" t="s">
        <v>39</v>
      </c>
      <c r="AG34" s="88" t="s">
        <v>40</v>
      </c>
      <c r="AH34" s="88"/>
      <c r="AI34" s="88"/>
    </row>
    <row r="35" spans="1:35" ht="16" x14ac:dyDescent="0.2">
      <c r="A35" s="67" t="s">
        <v>67</v>
      </c>
      <c r="B35" s="68">
        <f>IF(A35="","-",_xlfn.RANK.EQ(J35,$J$35:$J$38,0)+_xlfn.RANK.EQ(I35,$I$35:$I$38,0)%+_xlfn.RANK.EQ(F35,$F$35:$F$38,0)%%+ROW()%%%)</f>
        <v>1.010135</v>
      </c>
      <c r="C35" s="63" t="str">
        <f>A35</f>
        <v>Spieler13</v>
      </c>
      <c r="D35" s="1">
        <f>SUM(R35)+SUM(R38)+SUM(Q41)</f>
        <v>0</v>
      </c>
      <c r="E35" s="1">
        <f>SUM(Q35)+SUM(Q38)+SUM(R41)</f>
        <v>0</v>
      </c>
      <c r="F35" s="1">
        <f>SUM(D35-E35)</f>
        <v>0</v>
      </c>
      <c r="G35" s="1">
        <f>SUM(T35)+SUM(T38)+SUM(S41)</f>
        <v>0</v>
      </c>
      <c r="H35" s="1">
        <f>SUM(S35)+SUM(S38)+SUM(T41)</f>
        <v>0</v>
      </c>
      <c r="I35" s="1">
        <f>SUM(G35-H35)</f>
        <v>0</v>
      </c>
      <c r="J35" s="1">
        <f>IF($T$35&gt;$S$35,1,0)+IF($T$38&gt;$S$38,1,0) +IF($S$41&gt;$T$41,1,0)</f>
        <v>0</v>
      </c>
      <c r="K35" s="1">
        <f>IF($S$35&gt;$T$35,1,0)+IF($S$38&gt;$T$38,1,0) +IF($T$41&gt;$S$41,1,0)</f>
        <v>0</v>
      </c>
      <c r="L35" s="1">
        <f>SUM(J35+K35)</f>
        <v>0</v>
      </c>
      <c r="M35" s="1">
        <f>SMALL($B$35:$B$38,1)</f>
        <v>1.010135</v>
      </c>
      <c r="O35" s="69" t="str">
        <f>A38</f>
        <v>Spieler16</v>
      </c>
      <c r="P35" s="69" t="str">
        <f>A35</f>
        <v>Spieler13</v>
      </c>
      <c r="Q35" s="69"/>
      <c r="R35" s="69"/>
      <c r="S35" s="69"/>
      <c r="T35" s="69"/>
      <c r="V35" s="67">
        <v>1</v>
      </c>
      <c r="W35" s="70" t="str">
        <f>INDEX($C$35:$C$38,MATCH(M35,$B$35:$B$38,0),1)</f>
        <v>Spieler13</v>
      </c>
      <c r="X35" s="65">
        <f>INDEX(L$35:L$38,MATCH(W35,C$35:C$38,0))</f>
        <v>0</v>
      </c>
      <c r="Y35" s="71">
        <f>INDEX(D$35:D$38,MATCH(W35,C$35:C$38,0))</f>
        <v>0</v>
      </c>
      <c r="Z35" s="67" t="s">
        <v>42</v>
      </c>
      <c r="AA35" s="71">
        <f>INDEX(E$35:E$38,MATCH(W35,C$35:C$38,0))</f>
        <v>0</v>
      </c>
      <c r="AB35" s="65">
        <f>INDEX(F$35:F$38,MATCH(W35,C$35:C$38,0))</f>
        <v>0</v>
      </c>
      <c r="AC35" s="71">
        <f>INDEX(G$35:G$38,MATCH(W35,C$35:C$38,0))</f>
        <v>0</v>
      </c>
      <c r="AD35" s="67" t="s">
        <v>42</v>
      </c>
      <c r="AE35" s="71">
        <f>INDEX(H$35:H$38,MATCH(W35,C$35:C$38,0))</f>
        <v>0</v>
      </c>
      <c r="AF35" s="65">
        <f>INDEX(I$35:I$38,MATCH(W35,C$35:C$38,0))</f>
        <v>0</v>
      </c>
      <c r="AG35" s="71">
        <f>INDEX(J$35:J$38,MATCH(W35,C$35:C$38,0))</f>
        <v>0</v>
      </c>
      <c r="AH35" s="67" t="s">
        <v>42</v>
      </c>
      <c r="AI35" s="71">
        <f>INDEX(K$35:K$38,MATCH(W35,C$35:C$38,0))</f>
        <v>0</v>
      </c>
    </row>
    <row r="36" spans="1:35" ht="16" x14ac:dyDescent="0.2">
      <c r="A36" s="67" t="s">
        <v>68</v>
      </c>
      <c r="B36" s="68">
        <f>IF(A36="","-",_xlfn.RANK.EQ(J36,$J$35:$J$38,0)+_xlfn.RANK.EQ(I36,$I$35:$I$38,0)%+_xlfn.RANK.EQ(F36,$F$35:$F$38,0)%%+ROW()%%%)</f>
        <v>1.0101359999999999</v>
      </c>
      <c r="C36" s="63" t="str">
        <f>A36</f>
        <v>Spieler14</v>
      </c>
      <c r="D36" s="1">
        <f>SUM(R36)+SUM(Q38)+SUM(Q42)</f>
        <v>0</v>
      </c>
      <c r="E36" s="1">
        <f>SUM(Q36)+SUM(R38)+SUM(R42)</f>
        <v>0</v>
      </c>
      <c r="F36" s="1">
        <f>SUM(D36-E36)</f>
        <v>0</v>
      </c>
      <c r="G36" s="1">
        <f>SUM(T36)+SUM(S38)+SUM(S42)</f>
        <v>0</v>
      </c>
      <c r="H36" s="1">
        <f>SUM(S36)+SUM(T38)+SUM(T42)</f>
        <v>0</v>
      </c>
      <c r="I36" s="1">
        <f>SUM(G36-H36)</f>
        <v>0</v>
      </c>
      <c r="J36" s="1">
        <f>IF($T$36&gt;$S$36,1,0)+IF($S$38&gt;$T$38,1,0) +IF($S$42&gt;$T$42,1,0)</f>
        <v>0</v>
      </c>
      <c r="K36" s="1">
        <f>IF($S$36&gt;$T$36,1,0)+IF($T$38&gt;$S$38,1,0) +IF($T$42&gt;$S$42,1,0)</f>
        <v>0</v>
      </c>
      <c r="L36" s="1">
        <f>SUM(J36+K36)</f>
        <v>0</v>
      </c>
      <c r="M36" s="1">
        <f>SMALL($B$35:$B$38,2)</f>
        <v>1.0101359999999999</v>
      </c>
      <c r="O36" s="69" t="str">
        <f>A37</f>
        <v>Spieler15</v>
      </c>
      <c r="P36" s="69" t="str">
        <f>A36</f>
        <v>Spieler14</v>
      </c>
      <c r="Q36" s="69"/>
      <c r="R36" s="69"/>
      <c r="S36" s="69"/>
      <c r="T36" s="69"/>
      <c r="V36" s="67">
        <v>2</v>
      </c>
      <c r="W36" s="70" t="str">
        <f>INDEX($C$35:$C$38,MATCH(M36,$B$35:$B$38,0),1)</f>
        <v>Spieler14</v>
      </c>
      <c r="X36" s="65">
        <f>INDEX(L$35:L$38,MATCH(W36,C$35:C$38,0))</f>
        <v>0</v>
      </c>
      <c r="Y36" s="71">
        <f>INDEX(D$35:D$38,MATCH(W36,C$35:C$38,0))</f>
        <v>0</v>
      </c>
      <c r="Z36" s="67" t="s">
        <v>42</v>
      </c>
      <c r="AA36" s="71">
        <f>INDEX(E$35:E$38,MATCH(W36,C$35:C$38,0))</f>
        <v>0</v>
      </c>
      <c r="AB36" s="65">
        <f>INDEX(F$35:F$38,MATCH(W36,C$35:C$38,0))</f>
        <v>0</v>
      </c>
      <c r="AC36" s="71">
        <f>INDEX(G$35:G$38,MATCH(W36,C$35:C$38,0))</f>
        <v>0</v>
      </c>
      <c r="AD36" s="67" t="s">
        <v>42</v>
      </c>
      <c r="AE36" s="71">
        <f>INDEX(H$35:H$38,MATCH(W36,C$35:C$38,0))</f>
        <v>0</v>
      </c>
      <c r="AF36" s="65">
        <f>INDEX(I$35:I$38,MATCH(W36,C$35:C$38,0))</f>
        <v>0</v>
      </c>
      <c r="AG36" s="71">
        <f>INDEX(J$35:J$38,MATCH(W36,C$35:C$38,0))</f>
        <v>0</v>
      </c>
      <c r="AH36" s="67" t="s">
        <v>42</v>
      </c>
      <c r="AI36" s="71">
        <f>INDEX(K$35:K$38,MATCH(W36,C$35:C$38,0))</f>
        <v>0</v>
      </c>
    </row>
    <row r="37" spans="1:35" ht="16" x14ac:dyDescent="0.2">
      <c r="A37" s="67" t="s">
        <v>69</v>
      </c>
      <c r="B37" s="68">
        <f>IF(A37="","-",_xlfn.RANK.EQ(J37,$J$35:$J$38,0)+_xlfn.RANK.EQ(I37,$I$35:$I$38,0)%+_xlfn.RANK.EQ(F37,$F$35:$F$38,0)%%+ROW()%%%)</f>
        <v>1.0101370000000001</v>
      </c>
      <c r="C37" s="63" t="str">
        <f>A37</f>
        <v>Spieler15</v>
      </c>
      <c r="D37" s="1">
        <f>SUM(Q36)+SUM(R39)+SUM(R41)</f>
        <v>0</v>
      </c>
      <c r="E37" s="1">
        <f>SUM(R36)+SUM(Q39)+SUM(Q41)</f>
        <v>0</v>
      </c>
      <c r="F37" s="1">
        <f>SUM(D37-E37)</f>
        <v>0</v>
      </c>
      <c r="G37" s="1">
        <f>SUM(S36)+SUM(T39)+SUM(T41)</f>
        <v>0</v>
      </c>
      <c r="H37" s="1">
        <f>SUM(T36)+SUM(S39)+SUM(S41)</f>
        <v>0</v>
      </c>
      <c r="I37" s="1">
        <f>SUM(G37-H37)</f>
        <v>0</v>
      </c>
      <c r="J37" s="1">
        <f>IF($S$36&gt;$T$36,1,0)+IF($T$39&gt;$S$39,1,0) +IF($T$41&gt;$S$41,1,0)</f>
        <v>0</v>
      </c>
      <c r="K37" s="1">
        <f>IF($T$36&gt;$S$36,1,0)+IF($S$39&gt;$T$39,1,0) +IF($S$41&gt;$T$41,1,0)</f>
        <v>0</v>
      </c>
      <c r="L37" s="1">
        <f>SUM(J37+K37)</f>
        <v>0</v>
      </c>
      <c r="M37" s="1">
        <f>SMALL($B$35:$B$38,3)</f>
        <v>1.0101370000000001</v>
      </c>
      <c r="O37" s="89" t="s">
        <v>70</v>
      </c>
      <c r="P37" s="89"/>
      <c r="Q37" s="90" t="s">
        <v>34</v>
      </c>
      <c r="R37" s="90"/>
      <c r="S37" s="90" t="s">
        <v>35</v>
      </c>
      <c r="T37" s="90"/>
      <c r="V37" s="67">
        <v>3</v>
      </c>
      <c r="W37" s="70" t="str">
        <f>INDEX($C$35:$C$38,MATCH(M37,$B$35:$B$38,0),1)</f>
        <v>Spieler15</v>
      </c>
      <c r="X37" s="65">
        <f>INDEX(L$35:L$38,MATCH(W37,C$35:C$38,0))</f>
        <v>0</v>
      </c>
      <c r="Y37" s="71">
        <f>INDEX(D$35:D$38,MATCH(W37,C$35:C$38,0))</f>
        <v>0</v>
      </c>
      <c r="Z37" s="67" t="s">
        <v>42</v>
      </c>
      <c r="AA37" s="71">
        <f>INDEX(E$35:E$38,MATCH(W37,C$35:C$38,0))</f>
        <v>0</v>
      </c>
      <c r="AB37" s="65">
        <f>INDEX(F$35:F$38,MATCH(W37,C$35:C$38,0))</f>
        <v>0</v>
      </c>
      <c r="AC37" s="71">
        <f>INDEX(G$35:G$38,MATCH(W37,C$35:C$38,0))</f>
        <v>0</v>
      </c>
      <c r="AD37" s="67" t="s">
        <v>42</v>
      </c>
      <c r="AE37" s="71">
        <f>INDEX(H$35:H$38,MATCH(W37,C$35:C$38,0))</f>
        <v>0</v>
      </c>
      <c r="AF37" s="65">
        <f>INDEX(I$35:I$38,MATCH(W37,C$35:C$38,0))</f>
        <v>0</v>
      </c>
      <c r="AG37" s="71">
        <f>INDEX(J$35:J$38,MATCH(W37,C$35:C$38,0))</f>
        <v>0</v>
      </c>
      <c r="AH37" s="67" t="s">
        <v>42</v>
      </c>
      <c r="AI37" s="71">
        <f>INDEX(K$35:K$38,MATCH(W37,C$35:C$38,0))</f>
        <v>0</v>
      </c>
    </row>
    <row r="38" spans="1:35" ht="16" x14ac:dyDescent="0.2">
      <c r="A38" s="67" t="s">
        <v>71</v>
      </c>
      <c r="B38" s="68">
        <f>IF(A38="","-",_xlfn.RANK.EQ(J38,$J$35:$J$38,0)+_xlfn.RANK.EQ(I38,$I$35:$I$38,0)%+_xlfn.RANK.EQ(F38,$F$35:$F$38,0)%%+ROW()%%%)</f>
        <v>1.010138</v>
      </c>
      <c r="C38" s="63" t="str">
        <f>A38</f>
        <v>Spieler16</v>
      </c>
      <c r="D38" s="1">
        <f>SUM(Q35)+SUM(Q39)+SUM(R42)</f>
        <v>0</v>
      </c>
      <c r="E38" s="1">
        <f>SUM(R35)+SUM(R39)+SUM(Q42)</f>
        <v>0</v>
      </c>
      <c r="F38" s="1">
        <f>SUM(D38-E38)</f>
        <v>0</v>
      </c>
      <c r="G38" s="1">
        <f>SUM(S35)+SUM(S39)+SUM(T42)</f>
        <v>0</v>
      </c>
      <c r="H38" s="1">
        <f>SUM(T35)+SUM(T39)+SUM(S42)</f>
        <v>0</v>
      </c>
      <c r="I38" s="1">
        <f>SUM(G38-H38)</f>
        <v>0</v>
      </c>
      <c r="J38" s="1">
        <f>IF($S$35&gt;$T$35,1,0)+IF($S$39&gt;$T$39,1,0) +IF($T$42&gt;$S$42,1,0)</f>
        <v>0</v>
      </c>
      <c r="K38" s="1">
        <f>IF($T$35&gt;$S$35,1,0)+IF($T$39&gt;$S$39,1,0) +IF($S$42&gt;$T$42,1,0)</f>
        <v>0</v>
      </c>
      <c r="L38" s="1">
        <f>SUM(J38+K38)</f>
        <v>0</v>
      </c>
      <c r="M38" s="1">
        <f>SMALL($B$35:$B$38,4)</f>
        <v>1.010138</v>
      </c>
      <c r="O38" s="69" t="str">
        <f>A36</f>
        <v>Spieler14</v>
      </c>
      <c r="P38" s="69" t="str">
        <f>A35</f>
        <v>Spieler13</v>
      </c>
      <c r="Q38" s="69"/>
      <c r="R38" s="69"/>
      <c r="S38" s="69"/>
      <c r="T38" s="69"/>
      <c r="V38" s="67">
        <v>4</v>
      </c>
      <c r="W38" s="70" t="str">
        <f>INDEX($C$35:$C$38,MATCH(M38,$B$35:$B$38,0),1)</f>
        <v>Spieler16</v>
      </c>
      <c r="X38" s="65">
        <f>INDEX(L$35:L$38,MATCH(W38,C$35:C$38,0))</f>
        <v>0</v>
      </c>
      <c r="Y38" s="71">
        <f>INDEX(D$35:D$38,MATCH(W38,C$35:C$38,0))</f>
        <v>0</v>
      </c>
      <c r="Z38" s="67" t="s">
        <v>42</v>
      </c>
      <c r="AA38" s="71">
        <f>INDEX(E$35:E$38,MATCH(W38,C$35:C$38,0))</f>
        <v>0</v>
      </c>
      <c r="AB38" s="65">
        <f>INDEX(F$35:F$38,MATCH(W38,C$35:C$38,0))</f>
        <v>0</v>
      </c>
      <c r="AC38" s="71">
        <f>INDEX(G$35:G$38,MATCH(W38,C$35:C$38,0))</f>
        <v>0</v>
      </c>
      <c r="AD38" s="67" t="s">
        <v>42</v>
      </c>
      <c r="AE38" s="71">
        <f>INDEX(H$35:H$38,MATCH(W38,C$35:C$38,0))</f>
        <v>0</v>
      </c>
      <c r="AF38" s="65">
        <f>INDEX(I$35:I$38,MATCH(W38,C$35:C$38,0))</f>
        <v>0</v>
      </c>
      <c r="AG38" s="71">
        <f>INDEX(J$35:J$38,MATCH(W38,C$35:C$38,0))</f>
        <v>0</v>
      </c>
      <c r="AH38" s="67" t="s">
        <v>42</v>
      </c>
      <c r="AI38" s="71">
        <f>INDEX(K$35:K$38,MATCH(W38,C$35:C$38,0))</f>
        <v>0</v>
      </c>
    </row>
    <row r="39" spans="1:35" x14ac:dyDescent="0.15">
      <c r="O39" s="69" t="str">
        <f>A38</f>
        <v>Spieler16</v>
      </c>
      <c r="P39" s="69" t="str">
        <f>A37</f>
        <v>Spieler15</v>
      </c>
      <c r="Q39" s="69"/>
      <c r="R39" s="69"/>
      <c r="S39" s="69"/>
      <c r="T39" s="69"/>
    </row>
    <row r="40" spans="1:35" ht="16" x14ac:dyDescent="0.2">
      <c r="O40" s="89" t="s">
        <v>72</v>
      </c>
      <c r="P40" s="89"/>
      <c r="Q40" s="90" t="s">
        <v>34</v>
      </c>
      <c r="R40" s="90"/>
      <c r="S40" s="90" t="s">
        <v>35</v>
      </c>
      <c r="T40" s="90"/>
      <c r="W40"/>
      <c r="X40"/>
    </row>
    <row r="41" spans="1:35" x14ac:dyDescent="0.15">
      <c r="O41" s="69" t="str">
        <f>A35</f>
        <v>Spieler13</v>
      </c>
      <c r="P41" s="69" t="str">
        <f>A37</f>
        <v>Spieler15</v>
      </c>
      <c r="Q41" s="69"/>
      <c r="R41" s="69"/>
      <c r="S41" s="69"/>
      <c r="T41" s="69"/>
      <c r="W41"/>
      <c r="X41"/>
    </row>
    <row r="42" spans="1:35" x14ac:dyDescent="0.15">
      <c r="O42" s="69" t="str">
        <f>A36</f>
        <v>Spieler14</v>
      </c>
      <c r="P42" s="69" t="str">
        <f>A38</f>
        <v>Spieler16</v>
      </c>
      <c r="Q42" s="69"/>
      <c r="R42" s="69"/>
      <c r="S42" s="69"/>
      <c r="T42" s="69"/>
      <c r="W42"/>
      <c r="X42"/>
    </row>
  </sheetData>
  <mergeCells count="48">
    <mergeCell ref="O37:P37"/>
    <mergeCell ref="Q37:R37"/>
    <mergeCell ref="S37:T37"/>
    <mergeCell ref="O40:P40"/>
    <mergeCell ref="Q40:R40"/>
    <mergeCell ref="S40:T40"/>
    <mergeCell ref="AG34:AI34"/>
    <mergeCell ref="O26:P26"/>
    <mergeCell ref="Q26:R26"/>
    <mergeCell ref="S26:T26"/>
    <mergeCell ref="O29:P29"/>
    <mergeCell ref="Q29:R29"/>
    <mergeCell ref="S29:T29"/>
    <mergeCell ref="O34:P34"/>
    <mergeCell ref="Q34:R34"/>
    <mergeCell ref="S34:T34"/>
    <mergeCell ref="Y34:AA34"/>
    <mergeCell ref="AC34:AE34"/>
    <mergeCell ref="AG23:AI23"/>
    <mergeCell ref="O15:P15"/>
    <mergeCell ref="Q15:R15"/>
    <mergeCell ref="S15:T15"/>
    <mergeCell ref="O18:P18"/>
    <mergeCell ref="Q18:R18"/>
    <mergeCell ref="S18:T18"/>
    <mergeCell ref="O23:P23"/>
    <mergeCell ref="Q23:R23"/>
    <mergeCell ref="S23:T23"/>
    <mergeCell ref="Y23:AA23"/>
    <mergeCell ref="AC23:AE23"/>
    <mergeCell ref="AG12:AI12"/>
    <mergeCell ref="O4:P4"/>
    <mergeCell ref="Q4:R4"/>
    <mergeCell ref="S4:T4"/>
    <mergeCell ref="O7:P7"/>
    <mergeCell ref="Q7:R7"/>
    <mergeCell ref="S7:T7"/>
    <mergeCell ref="O12:P12"/>
    <mergeCell ref="Q12:R12"/>
    <mergeCell ref="S12:T12"/>
    <mergeCell ref="Y12:AA12"/>
    <mergeCell ref="AC12:AE12"/>
    <mergeCell ref="AG1:AI1"/>
    <mergeCell ref="O1:P1"/>
    <mergeCell ref="Q1:R1"/>
    <mergeCell ref="S1:T1"/>
    <mergeCell ref="Y1:AA1"/>
    <mergeCell ref="AC1:AE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3E46-6CD2-C94A-BE41-860E310CF7C4}">
  <dimension ref="A1:AI48"/>
  <sheetViews>
    <sheetView workbookViewId="0">
      <selection activeCell="A2" sqref="A2"/>
    </sheetView>
  </sheetViews>
  <sheetFormatPr baseColWidth="10" defaultRowHeight="13" x14ac:dyDescent="0.15"/>
  <cols>
    <col min="1" max="1" width="18" customWidth="1"/>
    <col min="2" max="2" width="11.83203125" hidden="1" customWidth="1"/>
    <col min="3" max="3" width="11.33203125" hidden="1" customWidth="1"/>
    <col min="4" max="4" width="9.33203125" hidden="1" customWidth="1"/>
    <col min="5" max="5" width="8.5" hidden="1" customWidth="1"/>
    <col min="6" max="6" width="10.6640625" hidden="1" customWidth="1"/>
    <col min="7" max="7" width="9.6640625" hidden="1" customWidth="1"/>
    <col min="8" max="8" width="9" hidden="1" customWidth="1"/>
    <col min="9" max="9" width="11.6640625" hidden="1" customWidth="1"/>
    <col min="10" max="10" width="10.5" hidden="1" customWidth="1"/>
    <col min="11" max="11" width="9.83203125" hidden="1" customWidth="1"/>
    <col min="12" max="12" width="3.1640625" hidden="1" customWidth="1"/>
    <col min="13" max="13" width="11.1640625" hidden="1" customWidth="1"/>
    <col min="14" max="14" width="4.33203125" customWidth="1"/>
    <col min="15" max="16" width="19.6640625" customWidth="1"/>
    <col min="17" max="20" width="10" customWidth="1"/>
    <col min="21" max="21" width="7.33203125" customWidth="1"/>
    <col min="22" max="22" width="8" customWidth="1"/>
    <col min="23" max="23" width="13.6640625" customWidth="1"/>
    <col min="24" max="24" width="4.1640625" customWidth="1"/>
    <col min="25" max="25" width="9.83203125" customWidth="1"/>
    <col min="26" max="26" width="2.6640625" customWidth="1"/>
    <col min="27" max="27" width="9.83203125" customWidth="1"/>
    <col min="28" max="28" width="4.33203125" customWidth="1"/>
    <col min="29" max="29" width="9.83203125" customWidth="1"/>
    <col min="30" max="30" width="2.6640625" customWidth="1"/>
    <col min="31" max="31" width="9.83203125" customWidth="1"/>
    <col min="32" max="32" width="4.33203125" customWidth="1"/>
    <col min="33" max="33" width="9.83203125" hidden="1" customWidth="1"/>
    <col min="34" max="34" width="2.6640625" hidden="1" customWidth="1"/>
    <col min="35" max="35" width="9.83203125" hidden="1" customWidth="1"/>
    <col min="36" max="36" width="14.33203125" customWidth="1"/>
  </cols>
  <sheetData>
    <row r="1" spans="1:35" ht="16" x14ac:dyDescent="0.2">
      <c r="A1" s="62" t="s">
        <v>24</v>
      </c>
      <c r="C1" s="63"/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/>
      <c r="M1" s="1"/>
      <c r="O1" s="81" t="s">
        <v>73</v>
      </c>
      <c r="P1" s="81"/>
      <c r="Q1" s="81" t="s">
        <v>74</v>
      </c>
      <c r="R1" s="81"/>
      <c r="S1" s="81" t="s">
        <v>35</v>
      </c>
      <c r="T1" s="81"/>
      <c r="V1" s="64" t="s">
        <v>36</v>
      </c>
      <c r="W1" s="64"/>
      <c r="X1" s="65" t="s">
        <v>37</v>
      </c>
      <c r="Y1" s="79" t="s">
        <v>75</v>
      </c>
      <c r="Z1" s="79"/>
      <c r="AA1" s="79"/>
      <c r="AB1" s="66" t="s">
        <v>39</v>
      </c>
      <c r="AC1" s="79" t="s">
        <v>76</v>
      </c>
      <c r="AD1" s="79"/>
      <c r="AE1" s="79"/>
      <c r="AF1" s="66" t="s">
        <v>39</v>
      </c>
      <c r="AG1" s="79" t="s">
        <v>40</v>
      </c>
      <c r="AH1" s="79"/>
      <c r="AI1" s="79"/>
    </row>
    <row r="2" spans="1:35" ht="16" x14ac:dyDescent="0.2">
      <c r="A2" s="67" t="s">
        <v>41</v>
      </c>
      <c r="B2" s="68">
        <f>IF(A2="","-",_xlfn.RANK.EQ(J2,$J$2:$J$6,0)+_xlfn.RANK.EQ(I2,$I$2:$I$6,0)%+_xlfn.RANK.EQ(F2,$F$2:$F$6,0)%%+ROW()%%%)</f>
        <v>1.0101020000000001</v>
      </c>
      <c r="C2" s="63" t="str">
        <f>A2</f>
        <v>Spieler1</v>
      </c>
      <c r="D2" s="1">
        <f>SUM(R4)+SUM(Q6)+SUM(R9)+SUM(Q11)</f>
        <v>0</v>
      </c>
      <c r="E2" s="1">
        <f>SUM(Q4)+SUM(R6)+SUM(Q9)+SUM(R11)</f>
        <v>0</v>
      </c>
      <c r="F2" s="1">
        <f>SUM(D2-E2)</f>
        <v>0</v>
      </c>
      <c r="G2" s="1">
        <f>SUM(T4)+SUM(S6)+SUM(T9)+SUM(S11)</f>
        <v>0</v>
      </c>
      <c r="H2" s="1">
        <f>SUM(S4)+SUM(T6)+SUM(S9)+SUM(T11)</f>
        <v>0</v>
      </c>
      <c r="I2" s="1">
        <f>SUM(G2-H2)</f>
        <v>0</v>
      </c>
      <c r="J2" s="1">
        <f>IF($T$4&gt;$S$4,1,0)+IF($S$6&gt;$T$6,1,0) +IF($T$9&gt;$S$9,1,0)+IF($S$11&gt;$T$11,1,0)</f>
        <v>0</v>
      </c>
      <c r="K2" s="1">
        <f>IF($S$4&gt;$T$4,1,0)+IF($T$6&gt;$S$6,1,0) +IF($S$9&gt;$T$9,1,0)+IF($T$11&gt;$S$11,1,0)</f>
        <v>0</v>
      </c>
      <c r="L2" s="1">
        <f>SUM(J2+K2)</f>
        <v>0</v>
      </c>
      <c r="M2" s="1">
        <f>SMALL($B$2:$B$6,1)</f>
        <v>1.0101020000000001</v>
      </c>
      <c r="O2" s="69" t="str">
        <f>A6</f>
        <v>Spieler5</v>
      </c>
      <c r="P2" s="69" t="str">
        <f>A3</f>
        <v>Spieler2</v>
      </c>
      <c r="Q2" s="69"/>
      <c r="R2" s="69"/>
      <c r="S2" s="69"/>
      <c r="T2" s="69"/>
      <c r="V2" s="67">
        <v>1</v>
      </c>
      <c r="W2" s="70" t="str">
        <f>INDEX($C$2:$C$6,MATCH(M2,$B$2:$B$6,0),1)</f>
        <v>Spieler1</v>
      </c>
      <c r="X2" s="65">
        <f>INDEX(L$2:L$6,MATCH(W2,C$2:C$6,0))</f>
        <v>0</v>
      </c>
      <c r="Y2" s="71">
        <f>INDEX(D$2:D$6,MATCH(W2,C$2:C$6,0))</f>
        <v>0</v>
      </c>
      <c r="Z2" s="67" t="s">
        <v>42</v>
      </c>
      <c r="AA2" s="71">
        <f>INDEX(E$2:E$6,MATCH(W2,C$2:C$6,0))</f>
        <v>0</v>
      </c>
      <c r="AB2" s="65">
        <f>INDEX(F$2:F$6,MATCH(W2,C$2:C$6,0))</f>
        <v>0</v>
      </c>
      <c r="AC2" s="71">
        <f>INDEX(G$2:G$6,MATCH(W2,C$2:C$6,0))</f>
        <v>0</v>
      </c>
      <c r="AD2" s="67" t="s">
        <v>42</v>
      </c>
      <c r="AE2" s="71">
        <f>INDEX(H$2:H$6,MATCH(W2,C$2:C$6,0))</f>
        <v>0</v>
      </c>
      <c r="AF2" s="65">
        <f>INDEX(I$2:I$6,MATCH(W2,C$2:C$6,0))</f>
        <v>0</v>
      </c>
      <c r="AG2" s="71">
        <f>INDEX(J$2:J$6,MATCH(W2,C$2:C$6,0))</f>
        <v>0</v>
      </c>
      <c r="AH2" s="67" t="s">
        <v>42</v>
      </c>
      <c r="AI2" s="71">
        <f>INDEX(K$2:K$6,MATCH(W2,C$2:C$6,0))</f>
        <v>0</v>
      </c>
    </row>
    <row r="3" spans="1:35" ht="16" x14ac:dyDescent="0.2">
      <c r="A3" s="67" t="s">
        <v>43</v>
      </c>
      <c r="B3" s="68">
        <f>IF(A3="","-",_xlfn.RANK.EQ(J3,$J$2:$J$6,0)+_xlfn.RANK.EQ(I3,$I$2:$I$6,0)%+_xlfn.RANK.EQ(F3,$F$2:$F$6,0)%%+ROW()%%%)</f>
        <v>1.010103</v>
      </c>
      <c r="C3" s="63" t="str">
        <f>A3</f>
        <v>Spieler2</v>
      </c>
      <c r="D3" s="1">
        <f>SUM(R2)+SUM(Q4)+SUM(R8)+SUM(Q10)</f>
        <v>0</v>
      </c>
      <c r="E3" s="1">
        <f>SUM(Q2)+SUM(R4)+SUM(Q8)+SUM(R10)</f>
        <v>0</v>
      </c>
      <c r="F3" s="1">
        <f>SUM(D3-E3)</f>
        <v>0</v>
      </c>
      <c r="G3" s="1">
        <f>SUM(T2)+SUM(S4)+SUM(T8)+SUM(S10)</f>
        <v>0</v>
      </c>
      <c r="H3" s="1">
        <f>SUM(S2)+SUM(T4)+SUM(S8)+SUM(T10)</f>
        <v>0</v>
      </c>
      <c r="I3" s="1">
        <f>SUM(G3-H3)</f>
        <v>0</v>
      </c>
      <c r="J3" s="1">
        <f>IF($T$2&gt;$S$2,1,0)+IF($S$4&gt;$T$4,1,0) +IF($T$8&gt;$S$8,1,0)+IF($S$10&gt;$T$10,1,0)</f>
        <v>0</v>
      </c>
      <c r="K3" s="1">
        <f>IF($S$2&gt;$T$2,1,0)+IF($T$4&gt;$S$4,1,0) +IF($S$8&gt;$T$8,1,0)+IF($T$10&gt;$S$10,1,0)</f>
        <v>0</v>
      </c>
      <c r="L3" s="1">
        <f>SUM(J3+K3)</f>
        <v>0</v>
      </c>
      <c r="M3" s="1">
        <f>SMALL($B$2:$B$6,2)</f>
        <v>1.010103</v>
      </c>
      <c r="O3" s="69" t="str">
        <f>A5</f>
        <v>Spieler4</v>
      </c>
      <c r="P3" s="69" t="str">
        <f>A4</f>
        <v>Spieler3</v>
      </c>
      <c r="Q3" s="69"/>
      <c r="R3" s="69"/>
      <c r="S3" s="69"/>
      <c r="T3" s="69"/>
      <c r="V3" s="67">
        <v>2</v>
      </c>
      <c r="W3" s="70" t="str">
        <f>INDEX($C$2:$C$6,MATCH(M3,$B$2:$B$6,0),1)</f>
        <v>Spieler2</v>
      </c>
      <c r="X3" s="65">
        <f>INDEX(L$2:L$6,MATCH(W3,C$2:C$6,0))</f>
        <v>0</v>
      </c>
      <c r="Y3" s="71">
        <f>INDEX(D$2:D$6,MATCH(W3,C$2:C$6,0))</f>
        <v>0</v>
      </c>
      <c r="Z3" s="67" t="s">
        <v>42</v>
      </c>
      <c r="AA3" s="71">
        <f>INDEX(E$2:E$6,MATCH(W3,C$2:C$6,0))</f>
        <v>0</v>
      </c>
      <c r="AB3" s="65">
        <f>INDEX(F$2:F$6,MATCH(W3,C$2:C$6,0))</f>
        <v>0</v>
      </c>
      <c r="AC3" s="71">
        <f>INDEX(G$2:G$6,MATCH(W3,C$2:C$6,0))</f>
        <v>0</v>
      </c>
      <c r="AD3" s="67" t="s">
        <v>42</v>
      </c>
      <c r="AE3" s="71">
        <f>INDEX(H$2:H$6,MATCH(W3,C$2:C$6,0))</f>
        <v>0</v>
      </c>
      <c r="AF3" s="65">
        <f>INDEX(I$2:I$6,MATCH(W3,C$2:C$6,0))</f>
        <v>0</v>
      </c>
      <c r="AG3" s="71">
        <f>INDEX(J$2:J$6,MATCH(W3,C$2:C$6,0))</f>
        <v>0</v>
      </c>
      <c r="AH3" s="67" t="s">
        <v>42</v>
      </c>
      <c r="AI3" s="71">
        <f>INDEX(K$2:K$6,MATCH(W3,C$2:C$6,0))</f>
        <v>0</v>
      </c>
    </row>
    <row r="4" spans="1:35" ht="16" x14ac:dyDescent="0.2">
      <c r="A4" s="67" t="s">
        <v>44</v>
      </c>
      <c r="B4" s="68">
        <f>IF(A4="","-",_xlfn.RANK.EQ(J4,$J$2:$J$6,0)+_xlfn.RANK.EQ(I4,$I$2:$I$6,0)%+_xlfn.RANK.EQ(F4,$F$2:$F$6,0)%%+ROW()%%%)</f>
        <v>1.0101039999999999</v>
      </c>
      <c r="C4" s="63" t="str">
        <f>A4</f>
        <v>Spieler3</v>
      </c>
      <c r="D4" s="1">
        <f>SUM(R3)+SUM(Q5)+SUM(R6)+SUM(Q8)</f>
        <v>0</v>
      </c>
      <c r="E4" s="1">
        <f>SUM(Q3)+SUM(R5)+SUM(Q6)+SUM(R8)</f>
        <v>0</v>
      </c>
      <c r="F4" s="1">
        <f>SUM(D4-E4)</f>
        <v>0</v>
      </c>
      <c r="G4" s="1">
        <f>SUM(T3)+SUM(S5)+SUM(T6)+SUM(S8)</f>
        <v>0</v>
      </c>
      <c r="H4" s="1">
        <f>SUM(S3)+SUM(T5)+SUM(S6)+SUM(T8)</f>
        <v>0</v>
      </c>
      <c r="I4" s="1">
        <f>SUM(G4-H4)</f>
        <v>0</v>
      </c>
      <c r="J4" s="1">
        <f>IF($T$3&gt;$S$3,1,0)+IF($S$5&gt;$T$5,1,0) +IF($T$6&gt;$S$6,1,0)+IF($S$8&gt;$T$8,1,0)</f>
        <v>0</v>
      </c>
      <c r="K4" s="1">
        <f>IF($S$3&gt;$T$3,1,0)+IF($T$5&gt;$S$5,1,0) +IF($S$6&gt;$T$6,1,0)+IF($T$8&gt;$S$8,1,0)</f>
        <v>0</v>
      </c>
      <c r="L4" s="1">
        <f>SUM(J4+K4)</f>
        <v>0</v>
      </c>
      <c r="M4" s="1">
        <f>SMALL($B$2:$B$6,3)</f>
        <v>1.0101039999999999</v>
      </c>
      <c r="O4" s="69" t="str">
        <f>A3</f>
        <v>Spieler2</v>
      </c>
      <c r="P4" s="69" t="str">
        <f>A2</f>
        <v>Spieler1</v>
      </c>
      <c r="Q4" s="69"/>
      <c r="R4" s="69"/>
      <c r="S4" s="69"/>
      <c r="T4" s="69"/>
      <c r="V4" s="67">
        <v>3</v>
      </c>
      <c r="W4" s="70" t="str">
        <f>INDEX($C$2:$C$6,MATCH(M4,$B$2:$B$6,0),1)</f>
        <v>Spieler3</v>
      </c>
      <c r="X4" s="65">
        <f>INDEX(L$2:L$6,MATCH(W4,C$2:C$6,0))</f>
        <v>0</v>
      </c>
      <c r="Y4" s="71">
        <f>INDEX(D$2:D$6,MATCH(W4,C$2:C$6,0))</f>
        <v>0</v>
      </c>
      <c r="Z4" s="67" t="s">
        <v>42</v>
      </c>
      <c r="AA4" s="71">
        <f>INDEX(E$2:E$6,MATCH(W4,C$2:C$6,0))</f>
        <v>0</v>
      </c>
      <c r="AB4" s="65">
        <f>INDEX(F$2:F$6,MATCH(W4,C$2:C$6,0))</f>
        <v>0</v>
      </c>
      <c r="AC4" s="71">
        <f>INDEX(G$2:G$6,MATCH(W4,C$2:C$6,0))</f>
        <v>0</v>
      </c>
      <c r="AD4" s="67" t="s">
        <v>42</v>
      </c>
      <c r="AE4" s="71">
        <f>INDEX(H$2:H$6,MATCH(W4,C$2:C$6,0))</f>
        <v>0</v>
      </c>
      <c r="AF4" s="65">
        <f>INDEX(I$2:I$6,MATCH(W4,C$2:C$6,0))</f>
        <v>0</v>
      </c>
      <c r="AG4" s="71">
        <f>INDEX(J$2:J$6,MATCH(W4,C$2:C$6,0))</f>
        <v>0</v>
      </c>
      <c r="AH4" s="67" t="s">
        <v>42</v>
      </c>
      <c r="AI4" s="71">
        <f>INDEX(K$2:K$6,MATCH(W4,C$2:C$6,0))</f>
        <v>0</v>
      </c>
    </row>
    <row r="5" spans="1:35" ht="16" x14ac:dyDescent="0.2">
      <c r="A5" s="67" t="s">
        <v>46</v>
      </c>
      <c r="B5" s="68">
        <f>IF(A5="","-",_xlfn.RANK.EQ(J5,$J$2:$J$6,0)+_xlfn.RANK.EQ(I5,$I$2:$I$6,0)%+_xlfn.RANK.EQ(F5,$F$2:$F$6,0)%%+ROW()%%%)</f>
        <v>1.010105</v>
      </c>
      <c r="C5" s="63" t="str">
        <f>A5</f>
        <v>Spieler4</v>
      </c>
      <c r="D5" s="1">
        <f>SUM(Q3)+SUM(R7)+SUM(Q9)+SUM(R10)</f>
        <v>0</v>
      </c>
      <c r="E5" s="1">
        <f>SUM(R3)+SUM(Q7)+SUM(R9)+SUM(Q10)</f>
        <v>0</v>
      </c>
      <c r="F5" s="1">
        <f>SUM(D5-E5)</f>
        <v>0</v>
      </c>
      <c r="G5" s="1">
        <f>SUM(S3)+SUM(T7)+SUM(S9)+SUM(T10)</f>
        <v>0</v>
      </c>
      <c r="H5" s="1">
        <f>SUM(T3)+SUM(S7)+SUM(T9)+SUM(S10)</f>
        <v>0</v>
      </c>
      <c r="I5" s="1">
        <f>SUM(G5-H5)</f>
        <v>0</v>
      </c>
      <c r="J5" s="1">
        <f>IF($S$3&gt;$T$3,1,0)+IF($T$7&gt;$S$7,1,0) +IF($S$9&gt;$T$9,1,0)+IF($T$10&gt;$S$10,1,0)</f>
        <v>0</v>
      </c>
      <c r="K5" s="1">
        <f>IF($T$3&gt;$S$3,1,0)+IF($S$7&gt;$T$7,1,0) +IF($T$9&gt;$S$9,1,0)+IF($S$10&gt;$T$10,1,0)</f>
        <v>0</v>
      </c>
      <c r="L5" s="1">
        <f>SUM(J5+K5)</f>
        <v>0</v>
      </c>
      <c r="M5" s="1">
        <f>SMALL($B$2:$B$6,4)</f>
        <v>1.010105</v>
      </c>
      <c r="O5" s="69" t="str">
        <f>A4</f>
        <v>Spieler3</v>
      </c>
      <c r="P5" s="69" t="str">
        <f>A6</f>
        <v>Spieler5</v>
      </c>
      <c r="Q5" s="69"/>
      <c r="R5" s="69"/>
      <c r="S5" s="69"/>
      <c r="T5" s="69"/>
      <c r="V5" s="67">
        <v>4</v>
      </c>
      <c r="W5" s="70" t="str">
        <f>INDEX($C$2:$C$6,MATCH(M5,$B$2:$B$6,0),1)</f>
        <v>Spieler4</v>
      </c>
      <c r="X5" s="65">
        <f>INDEX(L$2:L$6,MATCH(W5,C$2:C$6,0))</f>
        <v>0</v>
      </c>
      <c r="Y5" s="71">
        <f>INDEX(D$2:D$6,MATCH(W5,C$2:C$6,0))</f>
        <v>0</v>
      </c>
      <c r="Z5" s="67" t="s">
        <v>42</v>
      </c>
      <c r="AA5" s="71">
        <f>INDEX(E$2:E$6,MATCH(W5,C$2:C$6,0))</f>
        <v>0</v>
      </c>
      <c r="AB5" s="65">
        <f>INDEX(F$2:F$6,MATCH(W5,C$2:C$6,0))</f>
        <v>0</v>
      </c>
      <c r="AC5" s="71">
        <f>INDEX(G$2:G$6,MATCH(W5,C$2:C$6,0))</f>
        <v>0</v>
      </c>
      <c r="AD5" s="67" t="s">
        <v>42</v>
      </c>
      <c r="AE5" s="71">
        <f>INDEX(H$2:H$6,MATCH(W5,C$2:C$6,0))</f>
        <v>0</v>
      </c>
      <c r="AF5" s="65">
        <f>INDEX(I$2:I$6,MATCH(W5,C$2:C$6,0))</f>
        <v>0</v>
      </c>
      <c r="AG5" s="71">
        <f>INDEX(J$2:J$6,MATCH(W5,C$2:C$6,0))</f>
        <v>0</v>
      </c>
      <c r="AH5" s="67" t="s">
        <v>42</v>
      </c>
      <c r="AI5" s="71">
        <f>INDEX(K$2:K$6,MATCH(W5,C$2:C$6,0))</f>
        <v>0</v>
      </c>
    </row>
    <row r="6" spans="1:35" ht="16" x14ac:dyDescent="0.2">
      <c r="A6" s="67" t="s">
        <v>50</v>
      </c>
      <c r="B6" s="68">
        <f>IF(A6="","-",_xlfn.RANK.EQ(J6,$J$2:$J$6,0)+_xlfn.RANK.EQ(I6,$I$2:$I$6,0)%+_xlfn.RANK.EQ(F6,$F$2:$F$6,0)%%+ROW()%%%)</f>
        <v>1.0101059999999999</v>
      </c>
      <c r="C6" s="63" t="str">
        <f>A6</f>
        <v>Spieler5</v>
      </c>
      <c r="D6" s="1">
        <f>SUM(Q2)+SUM(R5)+SUM(Q7)+SUM(R11)</f>
        <v>0</v>
      </c>
      <c r="E6" s="1">
        <f>SUM(R2)+SUM(Q5)+SUM(R7)+SUM(Q11)</f>
        <v>0</v>
      </c>
      <c r="F6" s="1">
        <f>SUM(D6-E6)</f>
        <v>0</v>
      </c>
      <c r="G6" s="1">
        <f>SUM(S2)+SUM(T5)+SUM(S7)+SUM(T11)</f>
        <v>0</v>
      </c>
      <c r="H6" s="1">
        <f>SUM(T2)+SUM(S5)+SUM(T7)+SUM(S11)</f>
        <v>0</v>
      </c>
      <c r="I6" s="1">
        <f>SUM(G6-H6)</f>
        <v>0</v>
      </c>
      <c r="J6" s="1">
        <f>IF($S$2&gt;$T$2,1,0)+IF($T$5&gt;$S$5,1,0) +IF($S$7&gt;$T$7,1,0)+IF($T$11&gt;$S$11,1,0)</f>
        <v>0</v>
      </c>
      <c r="K6" s="1">
        <f>IF($T$2&gt;$S$2,1,0)+IF($S$5&gt;$T$5,1,0) +IF($T$7&gt;$S$7,1,0)+IF($S$11&gt;$T$11,1,0)</f>
        <v>0</v>
      </c>
      <c r="L6" s="1">
        <f>SUM(J6+K6)</f>
        <v>0</v>
      </c>
      <c r="M6" s="1">
        <f>SMALL($B$2:$B$6,5)</f>
        <v>1.0101059999999999</v>
      </c>
      <c r="O6" s="69" t="str">
        <f>A2</f>
        <v>Spieler1</v>
      </c>
      <c r="P6" s="69" t="str">
        <f>A4</f>
        <v>Spieler3</v>
      </c>
      <c r="Q6" s="69"/>
      <c r="R6" s="69"/>
      <c r="S6" s="69"/>
      <c r="T6" s="69"/>
      <c r="V6" s="67">
        <v>5</v>
      </c>
      <c r="W6" s="70" t="str">
        <f>INDEX($C$2:$C$6,MATCH(M6,$B$2:$B$6,0),1)</f>
        <v>Spieler5</v>
      </c>
      <c r="X6" s="65">
        <f>INDEX(L$2:L$6,MATCH(W6,C$2:C$6,0))</f>
        <v>0</v>
      </c>
      <c r="Y6" s="71">
        <f>INDEX(D$2:D$6,MATCH(W6,C$2:C$6,0))</f>
        <v>0</v>
      </c>
      <c r="Z6" s="67" t="s">
        <v>42</v>
      </c>
      <c r="AA6" s="71">
        <f>INDEX(E$2:E$6,MATCH(W6,C$2:C$6,0))</f>
        <v>0</v>
      </c>
      <c r="AB6" s="65">
        <f>INDEX(F$2:F$6,MATCH(W6,C$2:C$6,0))</f>
        <v>0</v>
      </c>
      <c r="AC6" s="71">
        <f>INDEX(G$2:G$6,MATCH(W6,C$2:C$6,0))</f>
        <v>0</v>
      </c>
      <c r="AD6" s="67" t="s">
        <v>42</v>
      </c>
      <c r="AE6" s="71">
        <f>INDEX(H$2:H$6,MATCH(W6,C$2:C$6,0))</f>
        <v>0</v>
      </c>
      <c r="AF6" s="65">
        <f>INDEX(I$2:I$6,MATCH(W6,C$2:C$6,0))</f>
        <v>0</v>
      </c>
      <c r="AG6" s="71">
        <f>INDEX(J$2:J$6,MATCH(W6,C$2:C$6,0))</f>
        <v>0</v>
      </c>
      <c r="AH6" s="67" t="s">
        <v>42</v>
      </c>
      <c r="AI6" s="71">
        <f>INDEX(K$2:K$6,MATCH(W6,C$2:C$6,0))</f>
        <v>0</v>
      </c>
    </row>
    <row r="7" spans="1:35" x14ac:dyDescent="0.15">
      <c r="C7" s="63"/>
      <c r="D7" s="1"/>
      <c r="E7" s="1"/>
      <c r="F7" s="1"/>
      <c r="G7" s="1"/>
      <c r="H7" s="1"/>
      <c r="I7" s="1"/>
      <c r="J7" s="1"/>
      <c r="K7" s="1"/>
      <c r="L7" s="1"/>
      <c r="M7" s="1"/>
      <c r="O7" s="69" t="str">
        <f>A6</f>
        <v>Spieler5</v>
      </c>
      <c r="P7" s="69" t="str">
        <f>A5</f>
        <v>Spieler4</v>
      </c>
      <c r="Q7" s="69"/>
      <c r="R7" s="69"/>
      <c r="S7" s="69"/>
      <c r="T7" s="69"/>
      <c r="W7" s="1"/>
      <c r="X7" s="72"/>
    </row>
    <row r="8" spans="1:35" x14ac:dyDescent="0.15">
      <c r="C8" s="63"/>
      <c r="D8" s="1"/>
      <c r="E8" s="1"/>
      <c r="F8" s="1"/>
      <c r="G8" s="1"/>
      <c r="H8" s="1"/>
      <c r="I8" s="1"/>
      <c r="J8" s="1"/>
      <c r="K8" s="1"/>
      <c r="L8" s="1"/>
      <c r="M8" s="1"/>
      <c r="O8" s="69" t="str">
        <f>A4</f>
        <v>Spieler3</v>
      </c>
      <c r="P8" s="69" t="str">
        <f>C3</f>
        <v>Spieler2</v>
      </c>
      <c r="Q8" s="69"/>
      <c r="R8" s="69"/>
      <c r="S8" s="69"/>
      <c r="T8" s="69"/>
      <c r="W8" s="1"/>
      <c r="X8" s="72"/>
    </row>
    <row r="9" spans="1:35" x14ac:dyDescent="0.15">
      <c r="C9" s="63"/>
      <c r="D9" s="1"/>
      <c r="E9" s="1"/>
      <c r="F9" s="1"/>
      <c r="G9" s="1"/>
      <c r="H9" s="1"/>
      <c r="I9" s="1"/>
      <c r="J9" s="1"/>
      <c r="K9" s="1"/>
      <c r="L9" s="1"/>
      <c r="M9" s="1"/>
      <c r="O9" s="69" t="str">
        <f>C5</f>
        <v>Spieler4</v>
      </c>
      <c r="P9" s="69" t="str">
        <f>C2</f>
        <v>Spieler1</v>
      </c>
      <c r="Q9" s="69"/>
      <c r="R9" s="69"/>
      <c r="S9" s="69"/>
      <c r="T9" s="69"/>
      <c r="W9" s="1"/>
      <c r="X9" s="72"/>
    </row>
    <row r="10" spans="1:35" x14ac:dyDescent="0.15">
      <c r="O10" s="69" t="str">
        <f>A3</f>
        <v>Spieler2</v>
      </c>
      <c r="P10" s="69" t="str">
        <f>A5</f>
        <v>Spieler4</v>
      </c>
      <c r="Q10" s="69"/>
      <c r="R10" s="69"/>
      <c r="S10" s="69"/>
      <c r="T10" s="69"/>
    </row>
    <row r="11" spans="1:35" x14ac:dyDescent="0.15">
      <c r="O11" s="69" t="str">
        <f>A2</f>
        <v>Spieler1</v>
      </c>
      <c r="P11" s="69" t="str">
        <f>A6</f>
        <v>Spieler5</v>
      </c>
      <c r="Q11" s="69"/>
      <c r="R11" s="69"/>
      <c r="S11" s="69"/>
      <c r="T11" s="69"/>
    </row>
    <row r="12" spans="1:35" x14ac:dyDescent="0.15">
      <c r="Q12" s="1"/>
      <c r="R12" s="1"/>
      <c r="S12" s="1"/>
      <c r="T12" s="1"/>
    </row>
    <row r="13" spans="1:35" ht="16" x14ac:dyDescent="0.2">
      <c r="A13" s="73" t="s">
        <v>48</v>
      </c>
      <c r="C13" s="63"/>
      <c r="D13" s="1" t="s">
        <v>25</v>
      </c>
      <c r="E13" s="1" t="s">
        <v>26</v>
      </c>
      <c r="F13" s="1" t="s">
        <v>27</v>
      </c>
      <c r="G13" s="1" t="s">
        <v>28</v>
      </c>
      <c r="H13" s="1" t="s">
        <v>29</v>
      </c>
      <c r="I13" s="1" t="s">
        <v>30</v>
      </c>
      <c r="J13" s="1" t="s">
        <v>31</v>
      </c>
      <c r="K13" s="1" t="s">
        <v>32</v>
      </c>
      <c r="L13" s="1"/>
      <c r="M13" s="1"/>
      <c r="O13" s="84" t="s">
        <v>77</v>
      </c>
      <c r="P13" s="84"/>
      <c r="Q13" s="84" t="s">
        <v>74</v>
      </c>
      <c r="R13" s="84"/>
      <c r="S13" s="84" t="s">
        <v>35</v>
      </c>
      <c r="T13" s="84"/>
      <c r="V13" s="74" t="s">
        <v>36</v>
      </c>
      <c r="W13" s="74"/>
      <c r="X13" s="65" t="s">
        <v>37</v>
      </c>
      <c r="Y13" s="82" t="s">
        <v>75</v>
      </c>
      <c r="Z13" s="82"/>
      <c r="AA13" s="82"/>
      <c r="AB13" s="66" t="s">
        <v>39</v>
      </c>
      <c r="AC13" s="82" t="s">
        <v>76</v>
      </c>
      <c r="AD13" s="82"/>
      <c r="AE13" s="82"/>
      <c r="AF13" s="66" t="s">
        <v>39</v>
      </c>
      <c r="AG13" s="82" t="s">
        <v>40</v>
      </c>
      <c r="AH13" s="82"/>
      <c r="AI13" s="82"/>
    </row>
    <row r="14" spans="1:35" ht="16" x14ac:dyDescent="0.2">
      <c r="A14" s="67" t="s">
        <v>51</v>
      </c>
      <c r="B14" s="68">
        <f>IF(A14="","-",_xlfn.RANK.EQ(J14,$J$14:$J$18,0)+_xlfn.RANK.EQ(I14,$I$14:$I$18,0)%+_xlfn.RANK.EQ(F14,$F$14:$F$18,0)%%+ROW()%%%)</f>
        <v>1.010114</v>
      </c>
      <c r="C14" s="63" t="str">
        <f>A14</f>
        <v>Spieler6</v>
      </c>
      <c r="D14" s="1">
        <f>SUM(R16)+SUM(Q18)+SUM(R21)+SUM(Q23)</f>
        <v>0</v>
      </c>
      <c r="E14" s="1">
        <f>SUM(Q16)+SUM(R18)+SUM(Q21)+SUM(R23)</f>
        <v>0</v>
      </c>
      <c r="F14" s="1">
        <f>SUM(D14-E14)</f>
        <v>0</v>
      </c>
      <c r="G14" s="1">
        <f>SUM(T16)+SUM(S18)+SUM(T21)+SUM(S23)</f>
        <v>0</v>
      </c>
      <c r="H14" s="1">
        <f>SUM(S16)+SUM(T18)+SUM(S21)+SUM(T23)</f>
        <v>0</v>
      </c>
      <c r="I14" s="1">
        <f>SUM(G14-H14)</f>
        <v>0</v>
      </c>
      <c r="J14" s="1">
        <f>IF($T$16&gt;$S$16,1,0)+IF($S$18&gt;$T$18,1,0) +IF($T$21&gt;$S$21,1,0)+IF($S$23&gt;$T$23,1,0)</f>
        <v>0</v>
      </c>
      <c r="K14" s="1">
        <f>IF($S$16&gt;$T$16,1,0)+IF($T$18&gt;$S$18,1,0) +IF($S$21&gt;$T$21,1,0)+IF($T$23&gt;$S$23,1,0)</f>
        <v>0</v>
      </c>
      <c r="L14" s="1">
        <f>SUM(J14+K14)</f>
        <v>0</v>
      </c>
      <c r="M14" s="1">
        <f>SMALL($B$14:$B$18,1)</f>
        <v>1.010114</v>
      </c>
      <c r="O14" s="69" t="str">
        <f>A18</f>
        <v>Spieler10</v>
      </c>
      <c r="P14" s="69" t="str">
        <f>A15</f>
        <v>Spieler7</v>
      </c>
      <c r="Q14" s="69"/>
      <c r="R14" s="69"/>
      <c r="S14" s="69"/>
      <c r="T14" s="69"/>
      <c r="V14" s="67">
        <v>1</v>
      </c>
      <c r="W14" s="70" t="str">
        <f>INDEX($C$14:$C$18,MATCH(M14,$B$14:$B$18,0),1)</f>
        <v>Spieler6</v>
      </c>
      <c r="X14" s="65">
        <f>INDEX(L$14:L$18,MATCH(W14,C$14:C$18,0))</f>
        <v>0</v>
      </c>
      <c r="Y14" s="71">
        <f>INDEX(D$14:D$18,MATCH(W14,C$14:C$18,0))</f>
        <v>0</v>
      </c>
      <c r="Z14" s="67" t="s">
        <v>42</v>
      </c>
      <c r="AA14" s="71">
        <f>INDEX(E$14:E$18,MATCH(W14,C$14:C$18,0))</f>
        <v>0</v>
      </c>
      <c r="AB14" s="65">
        <f>INDEX(F$14:F$18,MATCH(W14,C$14:C$18,0))</f>
        <v>0</v>
      </c>
      <c r="AC14" s="71">
        <f>INDEX(G$14:G$18,MATCH(W14,C$14:C$18,0))</f>
        <v>0</v>
      </c>
      <c r="AD14" s="67" t="s">
        <v>42</v>
      </c>
      <c r="AE14" s="71">
        <f>INDEX(H$14:H$18,MATCH(W14,C$14:C$18,0))</f>
        <v>0</v>
      </c>
      <c r="AF14" s="65">
        <f>INDEX(I$14:I$18,MATCH(W14,C$14:C$18,0))</f>
        <v>0</v>
      </c>
      <c r="AG14" s="71">
        <f>INDEX(J$14:J$18,MATCH(W14,C$14:C$18,0))</f>
        <v>0</v>
      </c>
      <c r="AH14" s="67" t="s">
        <v>42</v>
      </c>
      <c r="AI14" s="71">
        <f>INDEX(K$14:K$18,MATCH(W14,C$14:C$18,0))</f>
        <v>0</v>
      </c>
    </row>
    <row r="15" spans="1:35" ht="16" x14ac:dyDescent="0.2">
      <c r="A15" s="67" t="s">
        <v>52</v>
      </c>
      <c r="B15" s="68">
        <f>IF(A15="","-",_xlfn.RANK.EQ(J15,$J$14:$J$18,0)+_xlfn.RANK.EQ(I15,$I$14:$I$18,0)%+_xlfn.RANK.EQ(F15,$F$14:$F$18,0)%%+ROW()%%%)</f>
        <v>1.0101150000000001</v>
      </c>
      <c r="C15" s="63" t="str">
        <f>A15</f>
        <v>Spieler7</v>
      </c>
      <c r="D15" s="1">
        <f>SUM(R14)+SUM(Q16)+SUM(R20)+SUM(Q22)</f>
        <v>0</v>
      </c>
      <c r="E15" s="1">
        <f>SUM(Q14)+SUM(R16)+SUM(Q20)+SUM(R22)</f>
        <v>0</v>
      </c>
      <c r="F15" s="1">
        <f>SUM(D15-E15)</f>
        <v>0</v>
      </c>
      <c r="G15" s="1">
        <f>SUM(T14)+SUM(S16)+SUM(T20)+SUM(S22)</f>
        <v>0</v>
      </c>
      <c r="H15" s="1">
        <f>SUM(S14)+SUM(T16)+SUM(S20)+SUM(T22)</f>
        <v>0</v>
      </c>
      <c r="I15" s="1">
        <f>SUM(G15-H15)</f>
        <v>0</v>
      </c>
      <c r="J15" s="1">
        <f>IF($T$14&gt;$S$14,1,0)+IF($S$16&gt;$T$16,1,0) +IF($T$20&gt;$S$20,1,0)+IF($S$22&gt;$T$22,1,0)</f>
        <v>0</v>
      </c>
      <c r="K15" s="1">
        <f>IF($S$14&gt;$T$14,1,0)+IF($T$16&gt;$S$16,1,0) +IF($S$20&gt;$T$20,1,0)+IF($T$22&gt;$S$22,1,0)</f>
        <v>0</v>
      </c>
      <c r="L15" s="1">
        <f>SUM(J15+K15)</f>
        <v>0</v>
      </c>
      <c r="M15" s="1">
        <f>SMALL($B$14:$B$18,2)</f>
        <v>1.0101150000000001</v>
      </c>
      <c r="O15" s="69" t="str">
        <f>A17</f>
        <v>Spieler9</v>
      </c>
      <c r="P15" s="69" t="str">
        <f>A16</f>
        <v>Spieler8</v>
      </c>
      <c r="Q15" s="69"/>
      <c r="R15" s="69"/>
      <c r="S15" s="69"/>
      <c r="T15" s="69"/>
      <c r="V15" s="67">
        <v>2</v>
      </c>
      <c r="W15" s="70" t="str">
        <f>INDEX($C$14:$C$18,MATCH(M15,$B$14:$B$18,0),1)</f>
        <v>Spieler7</v>
      </c>
      <c r="X15" s="65">
        <f>INDEX(L$14:L$18,MATCH(W15,C$14:C$18,0))</f>
        <v>0</v>
      </c>
      <c r="Y15" s="71">
        <f>INDEX(D$14:D$18,MATCH(W15,C$14:C$18,0))</f>
        <v>0</v>
      </c>
      <c r="Z15" s="67" t="s">
        <v>42</v>
      </c>
      <c r="AA15" s="71">
        <f>INDEX(E$14:E$18,MATCH(W15,C$14:C$18,0))</f>
        <v>0</v>
      </c>
      <c r="AB15" s="65">
        <f>INDEX(F$14:F$18,MATCH(W15,C$14:C$18,0))</f>
        <v>0</v>
      </c>
      <c r="AC15" s="71">
        <f>INDEX(G$14:G$18,MATCH(W15,C$14:C$18,0))</f>
        <v>0</v>
      </c>
      <c r="AD15" s="67" t="s">
        <v>42</v>
      </c>
      <c r="AE15" s="71">
        <f>INDEX(H$14:H$18,MATCH(W15,C$14:C$18,0))</f>
        <v>0</v>
      </c>
      <c r="AF15" s="65">
        <f>INDEX(I$14:I$18,MATCH(W15,C$14:C$18,0))</f>
        <v>0</v>
      </c>
      <c r="AG15" s="71">
        <f>INDEX(J$14:J$18,MATCH(W15,C$14:C$18,0))</f>
        <v>0</v>
      </c>
      <c r="AH15" s="67" t="s">
        <v>42</v>
      </c>
      <c r="AI15" s="71">
        <f>INDEX(K$14:K$18,MATCH(W15,C$14:C$18,0))</f>
        <v>0</v>
      </c>
    </row>
    <row r="16" spans="1:35" ht="16" x14ac:dyDescent="0.2">
      <c r="A16" s="67" t="s">
        <v>54</v>
      </c>
      <c r="B16" s="68">
        <f>IF(A16="","-",_xlfn.RANK.EQ(J16,$J$14:$J$18,0)+_xlfn.RANK.EQ(I16,$I$14:$I$18,0)%+_xlfn.RANK.EQ(F16,$F$14:$F$18,0)%%+ROW()%%%)</f>
        <v>1.010116</v>
      </c>
      <c r="C16" s="63" t="str">
        <f>A16</f>
        <v>Spieler8</v>
      </c>
      <c r="D16" s="1">
        <f>SUM(R15)+SUM(Q17)+SUM(R18)+SUM(Q20)</f>
        <v>0</v>
      </c>
      <c r="E16" s="1">
        <f>SUM(Q15)+SUM(R17)+SUM(Q18)+SUM(R20)</f>
        <v>0</v>
      </c>
      <c r="F16" s="1">
        <f>SUM(D16-E16)</f>
        <v>0</v>
      </c>
      <c r="G16" s="1">
        <f>SUM(T15)+SUM(S17)+SUM(T18)+SUM(S20)</f>
        <v>0</v>
      </c>
      <c r="H16" s="1">
        <f>SUM(S15)+SUM(T17)+SUM(S18)+SUM(T20)</f>
        <v>0</v>
      </c>
      <c r="I16" s="1">
        <f>SUM(G16-H16)</f>
        <v>0</v>
      </c>
      <c r="J16" s="1">
        <f>IF($T$15&gt;$S$15,1,0)+IF($S$17&gt;$T$17,1,0) +IF($T$18&gt;$S$18,1,0)+IF($S$20&gt;$T$20,1,0)</f>
        <v>0</v>
      </c>
      <c r="K16" s="1">
        <f>IF($S$15&gt;$T$15,1,0)+IF($T$17&gt;$S$17,1,0) +IF($S$18&gt;$T$18,1,0)+IF($T$20&gt;$S$20,1,0)</f>
        <v>0</v>
      </c>
      <c r="L16" s="1">
        <f>SUM(J16+K16)</f>
        <v>0</v>
      </c>
      <c r="M16" s="1">
        <f>SMALL($B$14:$B$18,3)</f>
        <v>1.010116</v>
      </c>
      <c r="O16" s="69" t="str">
        <f>A15</f>
        <v>Spieler7</v>
      </c>
      <c r="P16" s="69" t="str">
        <f>A14</f>
        <v>Spieler6</v>
      </c>
      <c r="Q16" s="69"/>
      <c r="R16" s="69"/>
      <c r="S16" s="69"/>
      <c r="T16" s="69"/>
      <c r="V16" s="67">
        <v>3</v>
      </c>
      <c r="W16" s="70" t="str">
        <f>INDEX($C$14:$C$18,MATCH(M16,$B$14:$B$18,0),1)</f>
        <v>Spieler8</v>
      </c>
      <c r="X16" s="65">
        <f>INDEX(L$14:L$18,MATCH(W16,C$14:C$18,0))</f>
        <v>0</v>
      </c>
      <c r="Y16" s="71">
        <f>INDEX(D$14:D$18,MATCH(W16,C$14:C$18,0))</f>
        <v>0</v>
      </c>
      <c r="Z16" s="67" t="s">
        <v>42</v>
      </c>
      <c r="AA16" s="71">
        <f>INDEX(E$14:E$18,MATCH(W16,C$14:C$18,0))</f>
        <v>0</v>
      </c>
      <c r="AB16" s="65">
        <f>INDEX(F$14:F$18,MATCH(W16,C$14:C$18,0))</f>
        <v>0</v>
      </c>
      <c r="AC16" s="71">
        <f>INDEX(G$14:G$18,MATCH(W16,C$14:C$18,0))</f>
        <v>0</v>
      </c>
      <c r="AD16" s="67" t="s">
        <v>42</v>
      </c>
      <c r="AE16" s="71">
        <f>INDEX(H$14:H$18,MATCH(W16,C$14:C$18,0))</f>
        <v>0</v>
      </c>
      <c r="AF16" s="65">
        <f>INDEX(I$14:I$18,MATCH(W16,C$14:C$18,0))</f>
        <v>0</v>
      </c>
      <c r="AG16" s="71">
        <f>INDEX(J$14:J$18,MATCH(W16,C$14:C$18,0))</f>
        <v>0</v>
      </c>
      <c r="AH16" s="67" t="s">
        <v>42</v>
      </c>
      <c r="AI16" s="71">
        <f>INDEX(K$14:K$18,MATCH(W16,C$14:C$18,0))</f>
        <v>0</v>
      </c>
    </row>
    <row r="17" spans="1:35" ht="16" x14ac:dyDescent="0.2">
      <c r="A17" s="67" t="s">
        <v>58</v>
      </c>
      <c r="B17" s="68">
        <f>IF(A17="","-",_xlfn.RANK.EQ(J17,$J$14:$J$18,0)+_xlfn.RANK.EQ(I17,$I$14:$I$18,0)%+_xlfn.RANK.EQ(F17,$F$14:$F$18,0)%%+ROW()%%%)</f>
        <v>1.0101169999999999</v>
      </c>
      <c r="C17" s="63" t="str">
        <f>A17</f>
        <v>Spieler9</v>
      </c>
      <c r="D17" s="1">
        <f>SUM(Q15)+SUM(R19)+SUM(Q21)+SUM(R22)</f>
        <v>0</v>
      </c>
      <c r="E17" s="1">
        <f>SUM(R15)+SUM(Q19)+SUM(R21)+SUM(Q22)</f>
        <v>0</v>
      </c>
      <c r="F17" s="1">
        <f>SUM(D17-E17)</f>
        <v>0</v>
      </c>
      <c r="G17" s="1">
        <f>SUM(S15)+SUM(T19)+SUM(S21)+SUM(T22)</f>
        <v>0</v>
      </c>
      <c r="H17" s="1">
        <f>SUM(T15)+SUM(S19)+SUM(T21)+SUM(S22)</f>
        <v>0</v>
      </c>
      <c r="I17" s="1">
        <f>SUM(G17-H17)</f>
        <v>0</v>
      </c>
      <c r="J17" s="1">
        <f>IF($S$15&gt;$T$15,1,0)+IF($T$19&gt;$S$19,1,0) +IF($S$21&gt;$T$21,1,0)+IF($T$22&gt;$S$22,1,0)</f>
        <v>0</v>
      </c>
      <c r="K17" s="1">
        <f>IF($T$15&gt;$S$15,1,0)+IF($S$19&gt;$T$19,1,0) +IF($T$21&gt;$S$21,1,0)+IF($S$22&gt;$T$22,1,0)</f>
        <v>0</v>
      </c>
      <c r="L17" s="1">
        <f>SUM(J17+K17)</f>
        <v>0</v>
      </c>
      <c r="M17" s="1">
        <f>SMALL($B$14:$B$18,4)</f>
        <v>1.0101169999999999</v>
      </c>
      <c r="O17" s="69" t="str">
        <f>A16</f>
        <v>Spieler8</v>
      </c>
      <c r="P17" s="69" t="str">
        <f>A18</f>
        <v>Spieler10</v>
      </c>
      <c r="Q17" s="69"/>
      <c r="R17" s="69"/>
      <c r="S17" s="69"/>
      <c r="T17" s="69"/>
      <c r="V17" s="67">
        <v>4</v>
      </c>
      <c r="W17" s="70" t="str">
        <f>INDEX($C$14:$C$18,MATCH(M17,$B$14:$B$18,0),1)</f>
        <v>Spieler9</v>
      </c>
      <c r="X17" s="65">
        <f>INDEX(L$14:L$18,MATCH(W17,C$14:C$18,0))</f>
        <v>0</v>
      </c>
      <c r="Y17" s="71">
        <f>INDEX(D$14:D$18,MATCH(W17,C$14:C$18,0))</f>
        <v>0</v>
      </c>
      <c r="Z17" s="67" t="s">
        <v>42</v>
      </c>
      <c r="AA17" s="71">
        <f>INDEX(E$14:E$18,MATCH(W17,C$14:C$18,0))</f>
        <v>0</v>
      </c>
      <c r="AB17" s="65">
        <f>INDEX(F$14:F$18,MATCH(W17,C$14:C$18,0))</f>
        <v>0</v>
      </c>
      <c r="AC17" s="71">
        <f>INDEX(G$14:G$18,MATCH(W17,C$14:C$18,0))</f>
        <v>0</v>
      </c>
      <c r="AD17" s="67" t="s">
        <v>42</v>
      </c>
      <c r="AE17" s="71">
        <f>INDEX(H$14:H$18,MATCH(W17,C$14:C$18,0))</f>
        <v>0</v>
      </c>
      <c r="AF17" s="65">
        <f>INDEX(I$14:I$18,MATCH(W17,C$14:C$18,0))</f>
        <v>0</v>
      </c>
      <c r="AG17" s="71">
        <f>INDEX(J$14:J$18,MATCH(W17,C$14:C$18,0))</f>
        <v>0</v>
      </c>
      <c r="AH17" s="67" t="s">
        <v>42</v>
      </c>
      <c r="AI17" s="71">
        <f>INDEX(K$14:K$18,MATCH(W17,C$14:C$18,0))</f>
        <v>0</v>
      </c>
    </row>
    <row r="18" spans="1:35" ht="16" x14ac:dyDescent="0.2">
      <c r="A18" s="67" t="s">
        <v>59</v>
      </c>
      <c r="B18" s="68">
        <f>IF(A18="","-",_xlfn.RANK.EQ(J18,$J$14:$J$18,0)+_xlfn.RANK.EQ(I18,$I$14:$I$18,0)%+_xlfn.RANK.EQ(F18,$F$14:$F$18,0)%%+ROW()%%%)</f>
        <v>1.0101180000000001</v>
      </c>
      <c r="C18" s="63" t="str">
        <f>A18</f>
        <v>Spieler10</v>
      </c>
      <c r="D18" s="1">
        <f>SUM(Q14)+SUM(R17)+SUM(Q19)+SUM(R23)</f>
        <v>0</v>
      </c>
      <c r="E18" s="1">
        <f>SUM(R14)+SUM(Q17)+SUM(R19)+SUM(Q23)</f>
        <v>0</v>
      </c>
      <c r="F18" s="1">
        <f>SUM(D18-E18)</f>
        <v>0</v>
      </c>
      <c r="G18" s="1">
        <f>SUM(S14)+SUM(T17)+SUM(S19)+SUM(T23)</f>
        <v>0</v>
      </c>
      <c r="H18" s="1">
        <f>SUM(T14)+SUM(S17)+SUM(T19)+SUM(S23)</f>
        <v>0</v>
      </c>
      <c r="I18" s="1">
        <f>SUM(G18-H18)</f>
        <v>0</v>
      </c>
      <c r="J18" s="1">
        <f>IF($S$14&gt;$T$14,1,0)+IF($T$17&gt;$S$17,1,0) +IF($S$19&gt;$T$19,1,0)+IF($T$23&gt;$S$23,1,0)</f>
        <v>0</v>
      </c>
      <c r="K18" s="1">
        <f>IF($T$14&gt;$S$14,1,0)+IF($S$17&gt;$T$17,1,0) +IF($T$19&gt;$S$19,1,0)+IF($S$23&gt;$T$23,1,0)</f>
        <v>0</v>
      </c>
      <c r="L18" s="1">
        <f>SUM(J18+K18)</f>
        <v>0</v>
      </c>
      <c r="M18" s="1">
        <f>SMALL($B$14:$B$18,5)</f>
        <v>1.0101180000000001</v>
      </c>
      <c r="O18" s="69" t="str">
        <f>A14</f>
        <v>Spieler6</v>
      </c>
      <c r="P18" s="69" t="str">
        <f>A16</f>
        <v>Spieler8</v>
      </c>
      <c r="Q18" s="69"/>
      <c r="R18" s="69"/>
      <c r="S18" s="69"/>
      <c r="T18" s="69"/>
      <c r="V18" s="67">
        <v>5</v>
      </c>
      <c r="W18" s="70" t="str">
        <f>INDEX($C$14:$C$18,MATCH(M18,$B$14:$B$18,0),1)</f>
        <v>Spieler10</v>
      </c>
      <c r="X18" s="65">
        <f>INDEX(L$14:L$18,MATCH(W18,C$14:C$18,0))</f>
        <v>0</v>
      </c>
      <c r="Y18" s="71">
        <f>INDEX(D$14:D$18,MATCH(W18,C$14:C$18,0))</f>
        <v>0</v>
      </c>
      <c r="Z18" s="67" t="s">
        <v>42</v>
      </c>
      <c r="AA18" s="71">
        <f>INDEX(E$14:E$18,MATCH(W18,C$14:C$18,0))</f>
        <v>0</v>
      </c>
      <c r="AB18" s="65">
        <f>INDEX(F$14:F$18,MATCH(W18,C$14:C$18,0))</f>
        <v>0</v>
      </c>
      <c r="AC18" s="71">
        <f>INDEX(G$14:G$18,MATCH(W18,C$14:C$18,0))</f>
        <v>0</v>
      </c>
      <c r="AD18" s="67" t="s">
        <v>42</v>
      </c>
      <c r="AE18" s="71">
        <f>INDEX(H$14:H$18,MATCH(W18,C$14:C$18,0))</f>
        <v>0</v>
      </c>
      <c r="AF18" s="65">
        <f>INDEX(I$14:I$18,MATCH(W18,C$14:C$18,0))</f>
        <v>0</v>
      </c>
      <c r="AG18" s="71">
        <f>INDEX(J$14:J$18,MATCH(W18,C$14:C$18,0))</f>
        <v>0</v>
      </c>
      <c r="AH18" s="67" t="s">
        <v>42</v>
      </c>
      <c r="AI18" s="71">
        <f>INDEX(K$14:K$18,MATCH(W18,C$14:C$18,0))</f>
        <v>0</v>
      </c>
    </row>
    <row r="19" spans="1:35" x14ac:dyDescent="0.15">
      <c r="C19" s="63"/>
      <c r="D19" s="1"/>
      <c r="E19" s="1"/>
      <c r="F19" s="1"/>
      <c r="G19" s="1"/>
      <c r="H19" s="1"/>
      <c r="I19" s="1"/>
      <c r="J19" s="1"/>
      <c r="K19" s="1"/>
      <c r="L19" s="1"/>
      <c r="M19" s="1"/>
      <c r="O19" s="69" t="str">
        <f>A18</f>
        <v>Spieler10</v>
      </c>
      <c r="P19" s="69" t="str">
        <f>A17</f>
        <v>Spieler9</v>
      </c>
      <c r="Q19" s="69"/>
      <c r="R19" s="69"/>
      <c r="S19" s="69"/>
      <c r="T19" s="69"/>
      <c r="W19" s="1"/>
      <c r="X19" s="72"/>
    </row>
    <row r="20" spans="1:35" x14ac:dyDescent="0.15">
      <c r="C20" s="63"/>
      <c r="D20" s="1"/>
      <c r="E20" s="1"/>
      <c r="F20" s="1"/>
      <c r="G20" s="1"/>
      <c r="H20" s="1"/>
      <c r="I20" s="1"/>
      <c r="J20" s="1"/>
      <c r="K20" s="1"/>
      <c r="L20" s="1"/>
      <c r="M20" s="1"/>
      <c r="O20" s="69" t="str">
        <f>A16</f>
        <v>Spieler8</v>
      </c>
      <c r="P20" s="69" t="str">
        <f>C15</f>
        <v>Spieler7</v>
      </c>
      <c r="Q20" s="69"/>
      <c r="R20" s="69"/>
      <c r="S20" s="69"/>
      <c r="T20" s="69"/>
      <c r="W20" s="1"/>
      <c r="X20" s="72"/>
    </row>
    <row r="21" spans="1:35" x14ac:dyDescent="0.15">
      <c r="C21" s="63"/>
      <c r="D21" s="1"/>
      <c r="E21" s="1"/>
      <c r="F21" s="1"/>
      <c r="G21" s="1"/>
      <c r="H21" s="1"/>
      <c r="I21" s="1"/>
      <c r="J21" s="1"/>
      <c r="K21" s="1"/>
      <c r="L21" s="1"/>
      <c r="M21" s="1"/>
      <c r="O21" s="69" t="str">
        <f>C17</f>
        <v>Spieler9</v>
      </c>
      <c r="P21" s="69" t="str">
        <f>C14</f>
        <v>Spieler6</v>
      </c>
      <c r="Q21" s="69"/>
      <c r="R21" s="69"/>
      <c r="S21" s="69"/>
      <c r="T21" s="69"/>
      <c r="W21" s="1"/>
      <c r="X21" s="72"/>
    </row>
    <row r="22" spans="1:35" x14ac:dyDescent="0.15">
      <c r="O22" s="69" t="str">
        <f>A15</f>
        <v>Spieler7</v>
      </c>
      <c r="P22" s="69" t="str">
        <f>A17</f>
        <v>Spieler9</v>
      </c>
      <c r="Q22" s="69"/>
      <c r="R22" s="69"/>
      <c r="S22" s="69"/>
      <c r="T22" s="69"/>
    </row>
    <row r="23" spans="1:35" x14ac:dyDescent="0.15">
      <c r="O23" s="69" t="str">
        <f>A14</f>
        <v>Spieler6</v>
      </c>
      <c r="P23" s="69" t="str">
        <f>A18</f>
        <v>Spieler10</v>
      </c>
      <c r="Q23" s="69"/>
      <c r="R23" s="69"/>
      <c r="S23" s="69"/>
      <c r="T23" s="69"/>
    </row>
    <row r="24" spans="1:35" x14ac:dyDescent="0.15">
      <c r="Q24" s="1"/>
      <c r="R24" s="1"/>
      <c r="S24" s="1"/>
      <c r="T24" s="1"/>
    </row>
    <row r="25" spans="1:35" ht="16" x14ac:dyDescent="0.2">
      <c r="A25" s="75" t="s">
        <v>56</v>
      </c>
      <c r="C25" s="63"/>
      <c r="D25" s="1" t="s">
        <v>25</v>
      </c>
      <c r="E25" s="1" t="s">
        <v>26</v>
      </c>
      <c r="F25" s="1" t="s">
        <v>27</v>
      </c>
      <c r="G25" s="1" t="s">
        <v>28</v>
      </c>
      <c r="H25" s="1" t="s">
        <v>29</v>
      </c>
      <c r="I25" s="1" t="s">
        <v>30</v>
      </c>
      <c r="J25" s="1" t="s">
        <v>31</v>
      </c>
      <c r="K25" s="1" t="s">
        <v>32</v>
      </c>
      <c r="L25" s="1"/>
      <c r="M25" s="1"/>
      <c r="O25" s="87" t="s">
        <v>78</v>
      </c>
      <c r="P25" s="87"/>
      <c r="Q25" s="87" t="s">
        <v>74</v>
      </c>
      <c r="R25" s="87"/>
      <c r="S25" s="87" t="s">
        <v>35</v>
      </c>
      <c r="T25" s="87"/>
      <c r="V25" s="76" t="s">
        <v>36</v>
      </c>
      <c r="W25" s="76"/>
      <c r="X25" s="65" t="s">
        <v>37</v>
      </c>
      <c r="Y25" s="85" t="s">
        <v>75</v>
      </c>
      <c r="Z25" s="85"/>
      <c r="AA25" s="85"/>
      <c r="AB25" s="66" t="s">
        <v>39</v>
      </c>
      <c r="AC25" s="85" t="s">
        <v>76</v>
      </c>
      <c r="AD25" s="85"/>
      <c r="AE25" s="85"/>
      <c r="AF25" s="66" t="s">
        <v>39</v>
      </c>
      <c r="AG25" s="85" t="s">
        <v>40</v>
      </c>
      <c r="AH25" s="85"/>
      <c r="AI25" s="85"/>
    </row>
    <row r="26" spans="1:35" ht="16" x14ac:dyDescent="0.2">
      <c r="A26" s="67" t="s">
        <v>60</v>
      </c>
      <c r="B26" s="68">
        <f>IF(A26="","-",_xlfn.RANK.EQ(J26,$J$26:$J$30,0)+_xlfn.RANK.EQ(I26,$I$26:$I$30,0)%+_xlfn.RANK.EQ(F26,$F$26:$F$30,0)%%+ROW()%%%)</f>
        <v>1.0101260000000001</v>
      </c>
      <c r="C26" s="63" t="str">
        <f>A26</f>
        <v>Spieler11</v>
      </c>
      <c r="D26" s="1">
        <f>SUM(R28)+SUM(Q30)+SUM(R33)+SUM(Q35)</f>
        <v>0</v>
      </c>
      <c r="E26" s="1">
        <f>SUM(Q28)+SUM(R30)+SUM(Q33)+SUM(R35)</f>
        <v>0</v>
      </c>
      <c r="F26" s="1">
        <f>SUM(D26-E26)</f>
        <v>0</v>
      </c>
      <c r="G26" s="1">
        <f>SUM(T28)+SUM(S30)+SUM(T33)+SUM(S35)</f>
        <v>0</v>
      </c>
      <c r="H26" s="1">
        <f>SUM(S28)+SUM(T30)+SUM(S33)+SUM(T35)</f>
        <v>0</v>
      </c>
      <c r="I26" s="1">
        <f>SUM(G26-H26)</f>
        <v>0</v>
      </c>
      <c r="J26" s="1">
        <f>IF($T$28&gt;$S$28,1,0)+IF($S$30&gt;$T$30,1,0) +IF($T$33&gt;$S$33,1,0)+IF($S$35&gt;$T$35,1,0)</f>
        <v>0</v>
      </c>
      <c r="K26" s="1">
        <f>IF($S$28&gt;$T$28,1,0)+IF($T$30&gt;$S$30,1,0) +IF($S$33&gt;$T$33,1,0)+IF($T$35&gt;$S$35,1,0)</f>
        <v>0</v>
      </c>
      <c r="L26" s="1">
        <f>SUM(J26+K26)</f>
        <v>0</v>
      </c>
      <c r="M26" s="1">
        <f>SMALL($B$26:$B$30,1)</f>
        <v>1.0101260000000001</v>
      </c>
      <c r="O26" s="69" t="str">
        <f>A30</f>
        <v>Spieler15</v>
      </c>
      <c r="P26" s="69" t="str">
        <f>A27</f>
        <v>Spieler12</v>
      </c>
      <c r="Q26" s="69"/>
      <c r="R26" s="69"/>
      <c r="S26" s="69"/>
      <c r="T26" s="69"/>
      <c r="V26" s="67">
        <v>1</v>
      </c>
      <c r="W26" s="70" t="str">
        <f>INDEX($C$26:$C$30,MATCH(M26,$B$26:$B$30,0),1)</f>
        <v>Spieler11</v>
      </c>
      <c r="X26" s="65">
        <f>INDEX(L$26:L$30,MATCH(W26,C$26:C$30,0))</f>
        <v>0</v>
      </c>
      <c r="Y26" s="71">
        <f>INDEX(D$26:D$30,MATCH(W26,C$26:C$30,0))</f>
        <v>0</v>
      </c>
      <c r="Z26" s="67" t="s">
        <v>42</v>
      </c>
      <c r="AA26" s="71">
        <f>INDEX(E$26:E$30,MATCH(W26,C$26:C$30,0))</f>
        <v>0</v>
      </c>
      <c r="AB26" s="65">
        <f>INDEX(F$26:F$30,MATCH(W26,C$26:C$30,0))</f>
        <v>0</v>
      </c>
      <c r="AC26" s="71">
        <f>INDEX(G$26:G$30,MATCH(W26,C$26:C$30,0))</f>
        <v>0</v>
      </c>
      <c r="AD26" s="67" t="s">
        <v>42</v>
      </c>
      <c r="AE26" s="71">
        <f>INDEX(H$26:H$30,MATCH(W26,C$26:C$30,0))</f>
        <v>0</v>
      </c>
      <c r="AF26" s="65">
        <f>INDEX(I$26:I$30,MATCH(W26,C$26:C$30,0))</f>
        <v>0</v>
      </c>
      <c r="AG26" s="71">
        <f>INDEX(J$26:J$30,MATCH(W26,C$26:C$30,0))</f>
        <v>0</v>
      </c>
      <c r="AH26" s="67" t="s">
        <v>42</v>
      </c>
      <c r="AI26" s="71">
        <f>INDEX(K$26:K$30,MATCH(W26,C$26:C$30,0))</f>
        <v>0</v>
      </c>
    </row>
    <row r="27" spans="1:35" ht="16" x14ac:dyDescent="0.2">
      <c r="A27" s="67" t="s">
        <v>62</v>
      </c>
      <c r="B27" s="68">
        <f>IF(A27="","-",_xlfn.RANK.EQ(J27,$J$26:$J$30,0)+_xlfn.RANK.EQ(I27,$I$26:$I$30,0)%+_xlfn.RANK.EQ(F27,$F$26:$F$30,0)%%+ROW()%%%)</f>
        <v>1.010127</v>
      </c>
      <c r="C27" s="63" t="str">
        <f>A27</f>
        <v>Spieler12</v>
      </c>
      <c r="D27" s="1">
        <f>SUM(R26)+SUM(Q28)+SUM(R32)+SUM(Q34)</f>
        <v>0</v>
      </c>
      <c r="E27" s="1">
        <f>SUM(Q26)+SUM(R28)+SUM(Q32)+SUM(R34)</f>
        <v>0</v>
      </c>
      <c r="F27" s="1">
        <f>SUM(D27-E27)</f>
        <v>0</v>
      </c>
      <c r="G27" s="1">
        <f>SUM(T26)+SUM(S28)+SUM(T32)+SUM(S34)</f>
        <v>0</v>
      </c>
      <c r="H27" s="1">
        <f>SUM(S26)+SUM(T28)+SUM(S32)+SUM(T34)</f>
        <v>0</v>
      </c>
      <c r="I27" s="1">
        <f>SUM(G27-H27)</f>
        <v>0</v>
      </c>
      <c r="J27" s="1">
        <f>IF($T$26&gt;$S$26,1,0)+IF($S$28&gt;$T$28,1,0) +IF($T$32&gt;$S$32,1,0)+IF($S$34&gt;$T$34,1,0)</f>
        <v>0</v>
      </c>
      <c r="K27" s="1">
        <f>IF($S$26&gt;$T$26,1,0)+IF($T$28&gt;$S$28,1,0) +IF($S$32&gt;$T$32,1,0)+IF($T$34&gt;$S$34,1,0)</f>
        <v>0</v>
      </c>
      <c r="L27" s="1">
        <f>SUM(J27+K27)</f>
        <v>0</v>
      </c>
      <c r="M27" s="1">
        <f>SMALL($B$26:$B$30,2)</f>
        <v>1.010127</v>
      </c>
      <c r="O27" s="69" t="str">
        <f>A29</f>
        <v>Spieler14</v>
      </c>
      <c r="P27" s="69" t="str">
        <f>A28</f>
        <v>Spieler13</v>
      </c>
      <c r="Q27" s="69"/>
      <c r="R27" s="69"/>
      <c r="S27" s="69"/>
      <c r="T27" s="69"/>
      <c r="V27" s="67">
        <v>2</v>
      </c>
      <c r="W27" s="70" t="str">
        <f>INDEX($C$26:$C$30,MATCH(M27,$B$26:$B$30,0),1)</f>
        <v>Spieler12</v>
      </c>
      <c r="X27" s="65">
        <f>INDEX(L$26:L$30,MATCH(W27,C$26:C$30,0))</f>
        <v>0</v>
      </c>
      <c r="Y27" s="71">
        <f>INDEX(D$26:D$30,MATCH(W27,C$26:C$30,0))</f>
        <v>0</v>
      </c>
      <c r="Z27" s="67" t="s">
        <v>42</v>
      </c>
      <c r="AA27" s="71">
        <f>INDEX(E$26:E$30,MATCH(W27,C$26:C$30,0))</f>
        <v>0</v>
      </c>
      <c r="AB27" s="65">
        <f>INDEX(F$26:F$30,MATCH(W27,C$26:C$30,0))</f>
        <v>0</v>
      </c>
      <c r="AC27" s="71">
        <f>INDEX(G$26:G$30,MATCH(W27,C$26:C$30,0))</f>
        <v>0</v>
      </c>
      <c r="AD27" s="67" t="s">
        <v>42</v>
      </c>
      <c r="AE27" s="71">
        <f>INDEX(H$26:H$30,MATCH(W27,C$26:C$30,0))</f>
        <v>0</v>
      </c>
      <c r="AF27" s="65">
        <f>INDEX(I$26:I$30,MATCH(W27,C$26:C$30,0))</f>
        <v>0</v>
      </c>
      <c r="AG27" s="71">
        <f>INDEX(J$26:J$30,MATCH(W27,C$26:C$30,0))</f>
        <v>0</v>
      </c>
      <c r="AH27" s="67" t="s">
        <v>42</v>
      </c>
      <c r="AI27" s="71">
        <f>INDEX(K$26:K$30,MATCH(W27,C$26:C$30,0))</f>
        <v>0</v>
      </c>
    </row>
    <row r="28" spans="1:35" ht="16" x14ac:dyDescent="0.2">
      <c r="A28" s="67" t="s">
        <v>67</v>
      </c>
      <c r="B28" s="68">
        <f>IF(A28="","-",_xlfn.RANK.EQ(J28,$J$26:$J$30,0)+_xlfn.RANK.EQ(I28,$I$26:$I$30,0)%+_xlfn.RANK.EQ(F28,$F$26:$F$30,0)%%+ROW()%%%)</f>
        <v>1.0101279999999999</v>
      </c>
      <c r="C28" s="63" t="str">
        <f>A28</f>
        <v>Spieler13</v>
      </c>
      <c r="D28" s="1">
        <f>SUM(R27)+SUM(Q29)+SUM(R30)+SUM(Q32)</f>
        <v>0</v>
      </c>
      <c r="E28" s="1">
        <f>SUM(Q27)+SUM(R29)+SUM(Q30)+SUM(R32)</f>
        <v>0</v>
      </c>
      <c r="F28" s="1">
        <f>SUM(D28-E28)</f>
        <v>0</v>
      </c>
      <c r="G28" s="1">
        <f>SUM(T27)+SUM(S29)+SUM(T30)+SUM(S32)</f>
        <v>0</v>
      </c>
      <c r="H28" s="1">
        <f>SUM(S27)+SUM(T29)+SUM(S30)+SUM(T32)</f>
        <v>0</v>
      </c>
      <c r="I28" s="1">
        <f>SUM(G28-H28)</f>
        <v>0</v>
      </c>
      <c r="J28" s="1">
        <f>IF($T$27&gt;$S$27,1,0)+IF($S$29&gt;$T$29,1,0) +IF($T$30&gt;$S$30,1,0)+IF($S$32&gt;$T$32,1,0)</f>
        <v>0</v>
      </c>
      <c r="K28" s="1">
        <f>IF($S$27&gt;$T$27,1,0)+IF($T$29&gt;$S$29,1,0) +IF($S$30&gt;$T$30,1,0)+IF($T$32&gt;$S$32,1,0)</f>
        <v>0</v>
      </c>
      <c r="L28" s="1">
        <f>SUM(J28+K28)</f>
        <v>0</v>
      </c>
      <c r="M28" s="1">
        <f>SMALL($B$26:$B$30,3)</f>
        <v>1.0101279999999999</v>
      </c>
      <c r="O28" s="69" t="str">
        <f>A27</f>
        <v>Spieler12</v>
      </c>
      <c r="P28" s="69" t="str">
        <f>A26</f>
        <v>Spieler11</v>
      </c>
      <c r="Q28" s="69"/>
      <c r="R28" s="69"/>
      <c r="S28" s="69"/>
      <c r="T28" s="69"/>
      <c r="V28" s="67">
        <v>3</v>
      </c>
      <c r="W28" s="70" t="str">
        <f>INDEX($C$26:$C$30,MATCH(M28,$B$26:$B$30,0),1)</f>
        <v>Spieler13</v>
      </c>
      <c r="X28" s="65">
        <f>INDEX(L$26:L$30,MATCH(W28,C$26:C$30,0))</f>
        <v>0</v>
      </c>
      <c r="Y28" s="71">
        <f>INDEX(D$26:D$30,MATCH(W28,C$26:C$30,0))</f>
        <v>0</v>
      </c>
      <c r="Z28" s="67" t="s">
        <v>42</v>
      </c>
      <c r="AA28" s="71">
        <f>INDEX(E$26:E$30,MATCH(W28,C$26:C$30,0))</f>
        <v>0</v>
      </c>
      <c r="AB28" s="65">
        <f>INDEX(F$26:F$30,MATCH(W28,C$26:C$30,0))</f>
        <v>0</v>
      </c>
      <c r="AC28" s="71">
        <f>INDEX(G$26:G$30,MATCH(W28,C$26:C$30,0))</f>
        <v>0</v>
      </c>
      <c r="AD28" s="67" t="s">
        <v>42</v>
      </c>
      <c r="AE28" s="71">
        <f>INDEX(H$26:H$30,MATCH(W28,C$26:C$30,0))</f>
        <v>0</v>
      </c>
      <c r="AF28" s="65">
        <f>INDEX(I$26:I$30,MATCH(W28,C$26:C$30,0))</f>
        <v>0</v>
      </c>
      <c r="AG28" s="71">
        <f>INDEX(J$26:J$30,MATCH(W28,C$26:C$30,0))</f>
        <v>0</v>
      </c>
      <c r="AH28" s="67" t="s">
        <v>42</v>
      </c>
      <c r="AI28" s="71">
        <f>INDEX(K$26:K$30,MATCH(W28,C$26:C$30,0))</f>
        <v>0</v>
      </c>
    </row>
    <row r="29" spans="1:35" ht="16" x14ac:dyDescent="0.2">
      <c r="A29" s="67" t="s">
        <v>68</v>
      </c>
      <c r="B29" s="68">
        <f>IF(A29="","-",_xlfn.RANK.EQ(J29,$J$26:$J$30,0)+_xlfn.RANK.EQ(I29,$I$26:$I$30,0)%+_xlfn.RANK.EQ(F29,$F$26:$F$30,0)%%+ROW()%%%)</f>
        <v>1.0101290000000001</v>
      </c>
      <c r="C29" s="63" t="str">
        <f>A29</f>
        <v>Spieler14</v>
      </c>
      <c r="D29" s="1">
        <f>SUM(Q27)+SUM(R31)+SUM(Q33)+SUM(R34)</f>
        <v>0</v>
      </c>
      <c r="E29" s="1">
        <f>SUM(R27)+SUM(Q31)+SUM(R33)+SUM(Q34)</f>
        <v>0</v>
      </c>
      <c r="F29" s="1">
        <f>SUM(D29-E29)</f>
        <v>0</v>
      </c>
      <c r="G29" s="1">
        <f>SUM(S27)+SUM(T31)+SUM(S33)+SUM(T34)</f>
        <v>0</v>
      </c>
      <c r="H29" s="1">
        <f>SUM(T27)+SUM(S31)+SUM(T33)+SUM(S34)</f>
        <v>0</v>
      </c>
      <c r="I29" s="1">
        <f>SUM(G29-H29)</f>
        <v>0</v>
      </c>
      <c r="J29" s="1">
        <f>IF($S$27&gt;$T$27,1,0)+IF($T$31&gt;$S$31,1,0) +IF($S$33&gt;$T$33,1,0)+IF($T$34&gt;$S$34,1,0)</f>
        <v>0</v>
      </c>
      <c r="K29" s="1">
        <f>IF($T$27&gt;$S$27,1,0)+IF($S$31&gt;$T$31,1,0) +IF($T$33&gt;$S$33,1,0)+IF($S$34&gt;$T$34,1,0)</f>
        <v>0</v>
      </c>
      <c r="L29" s="1">
        <f>SUM(J29+K29)</f>
        <v>0</v>
      </c>
      <c r="M29" s="1">
        <f>SMALL($B$26:$B$30,4)</f>
        <v>1.0101290000000001</v>
      </c>
      <c r="O29" s="69" t="str">
        <f>A28</f>
        <v>Spieler13</v>
      </c>
      <c r="P29" s="69" t="str">
        <f>A30</f>
        <v>Spieler15</v>
      </c>
      <c r="Q29" s="69"/>
      <c r="R29" s="69"/>
      <c r="S29" s="69"/>
      <c r="T29" s="69"/>
      <c r="V29" s="67">
        <v>4</v>
      </c>
      <c r="W29" s="70" t="str">
        <f>INDEX($C$26:$C$30,MATCH(M29,$B$26:$B$30,0),1)</f>
        <v>Spieler14</v>
      </c>
      <c r="X29" s="65">
        <f>INDEX(L$26:L$30,MATCH(W29,C$26:C$30,0))</f>
        <v>0</v>
      </c>
      <c r="Y29" s="71">
        <f>INDEX(D$26:D$30,MATCH(W29,C$26:C$30,0))</f>
        <v>0</v>
      </c>
      <c r="Z29" s="67" t="s">
        <v>42</v>
      </c>
      <c r="AA29" s="71">
        <f>INDEX(E$26:E$30,MATCH(W29,C$26:C$30,0))</f>
        <v>0</v>
      </c>
      <c r="AB29" s="65">
        <f>INDEX(F$26:F$30,MATCH(W29,C$26:C$30,0))</f>
        <v>0</v>
      </c>
      <c r="AC29" s="71">
        <f>INDEX(G$26:G$30,MATCH(W29,C$26:C$30,0))</f>
        <v>0</v>
      </c>
      <c r="AD29" s="67" t="s">
        <v>42</v>
      </c>
      <c r="AE29" s="71">
        <f>INDEX(H$26:H$30,MATCH(W29,C$26:C$30,0))</f>
        <v>0</v>
      </c>
      <c r="AF29" s="65">
        <f>INDEX(I$26:I$30,MATCH(W29,C$26:C$30,0))</f>
        <v>0</v>
      </c>
      <c r="AG29" s="71">
        <f>INDEX(J$26:J$30,MATCH(W29,C$26:C$30,0))</f>
        <v>0</v>
      </c>
      <c r="AH29" s="67" t="s">
        <v>42</v>
      </c>
      <c r="AI29" s="71">
        <f>INDEX(K$26:K$30,MATCH(W29,C$26:C$30,0))</f>
        <v>0</v>
      </c>
    </row>
    <row r="30" spans="1:35" ht="16" x14ac:dyDescent="0.2">
      <c r="A30" s="67" t="s">
        <v>69</v>
      </c>
      <c r="B30" s="68">
        <f>IF(A30="","-",_xlfn.RANK.EQ(J30,$J$26:$J$30,0)+_xlfn.RANK.EQ(I30,$I$26:$I$30,0)%+_xlfn.RANK.EQ(F30,$F$26:$F$30,0)%%+ROW()%%%)</f>
        <v>1.01013</v>
      </c>
      <c r="C30" s="63" t="str">
        <f>A30</f>
        <v>Spieler15</v>
      </c>
      <c r="D30" s="1">
        <f>SUM(Q26)+SUM(R29)+SUM(Q31)+SUM(R35)</f>
        <v>0</v>
      </c>
      <c r="E30" s="1">
        <f>SUM(R26)+SUM(Q29)+SUM(R31)+SUM(Q35)</f>
        <v>0</v>
      </c>
      <c r="F30" s="1">
        <f>SUM(D30-E30)</f>
        <v>0</v>
      </c>
      <c r="G30" s="1">
        <f>SUM(S26)+SUM(T29)+SUM(S31)+SUM(T35)</f>
        <v>0</v>
      </c>
      <c r="H30" s="1">
        <f>SUM(T26)+SUM(S29)+SUM(T31)+SUM(S35)</f>
        <v>0</v>
      </c>
      <c r="I30" s="1">
        <f>SUM(G30-H30)</f>
        <v>0</v>
      </c>
      <c r="J30" s="1">
        <f>IF($S$26&gt;$T$26,1,0)+IF($T$29&gt;$S$29,1,0) +IF($S$31&gt;$T$31,1,0)+IF($T$35&gt;$S$35,1,0)</f>
        <v>0</v>
      </c>
      <c r="K30" s="1">
        <f>IF($T$26&gt;$S$26,1,0)+IF($S$29&gt;$T$29,1,0) +IF($T$31&gt;$S$31,1,0)+IF($S$35&gt;$T$35,1,0)</f>
        <v>0</v>
      </c>
      <c r="L30" s="1">
        <f>SUM(J30+K30)</f>
        <v>0</v>
      </c>
      <c r="M30" s="1">
        <f>SMALL($B$26:$B$30,5)</f>
        <v>1.01013</v>
      </c>
      <c r="O30" s="69" t="str">
        <f>A26</f>
        <v>Spieler11</v>
      </c>
      <c r="P30" s="69" t="str">
        <f>A28</f>
        <v>Spieler13</v>
      </c>
      <c r="Q30" s="69"/>
      <c r="R30" s="69"/>
      <c r="S30" s="69"/>
      <c r="T30" s="69"/>
      <c r="V30" s="67">
        <v>5</v>
      </c>
      <c r="W30" s="70" t="str">
        <f>INDEX($C$26:$C$30,MATCH(M30,$B$26:$B$30,0),1)</f>
        <v>Spieler15</v>
      </c>
      <c r="X30" s="65">
        <f>INDEX(L$26:L$30,MATCH(W30,C$26:C$30,0))</f>
        <v>0</v>
      </c>
      <c r="Y30" s="71">
        <f>INDEX(D$26:D$30,MATCH(W30,C$26:C$30,0))</f>
        <v>0</v>
      </c>
      <c r="Z30" s="67" t="s">
        <v>42</v>
      </c>
      <c r="AA30" s="71">
        <f>INDEX(E$26:E$30,MATCH(W30,C$26:C$30,0))</f>
        <v>0</v>
      </c>
      <c r="AB30" s="65">
        <f>INDEX(F$26:F$30,MATCH(W30,C$26:C$30,0))</f>
        <v>0</v>
      </c>
      <c r="AC30" s="71">
        <f>INDEX(G$26:G$30,MATCH(W30,C$26:C$30,0))</f>
        <v>0</v>
      </c>
      <c r="AD30" s="67" t="s">
        <v>42</v>
      </c>
      <c r="AE30" s="71">
        <f>INDEX(H$26:H$30,MATCH(W30,C$26:C$30,0))</f>
        <v>0</v>
      </c>
      <c r="AF30" s="65">
        <f>INDEX(I$26:I$30,MATCH(W30,C$26:C$30,0))</f>
        <v>0</v>
      </c>
      <c r="AG30" s="71">
        <f>INDEX(J$26:J$30,MATCH(W30,C$26:C$30,0))</f>
        <v>0</v>
      </c>
      <c r="AH30" s="67" t="s">
        <v>42</v>
      </c>
      <c r="AI30" s="71">
        <f>INDEX(K$26:K$30,MATCH(W30,C$26:C$30,0))</f>
        <v>0</v>
      </c>
    </row>
    <row r="31" spans="1:35" x14ac:dyDescent="0.15">
      <c r="C31" s="63"/>
      <c r="D31" s="1"/>
      <c r="E31" s="1"/>
      <c r="F31" s="1"/>
      <c r="G31" s="1"/>
      <c r="H31" s="1"/>
      <c r="I31" s="1"/>
      <c r="J31" s="1"/>
      <c r="K31" s="1"/>
      <c r="L31" s="1"/>
      <c r="M31" s="1"/>
      <c r="O31" s="69" t="str">
        <f>A30</f>
        <v>Spieler15</v>
      </c>
      <c r="P31" s="69" t="str">
        <f>A29</f>
        <v>Spieler14</v>
      </c>
      <c r="Q31" s="69"/>
      <c r="R31" s="69"/>
      <c r="S31" s="69"/>
      <c r="T31" s="69"/>
      <c r="W31" s="1"/>
      <c r="X31" s="72"/>
    </row>
    <row r="32" spans="1:35" x14ac:dyDescent="0.15">
      <c r="C32" s="63"/>
      <c r="D32" s="1"/>
      <c r="E32" s="1"/>
      <c r="F32" s="1"/>
      <c r="G32" s="1"/>
      <c r="H32" s="1"/>
      <c r="I32" s="1"/>
      <c r="J32" s="1"/>
      <c r="K32" s="1"/>
      <c r="L32" s="1"/>
      <c r="M32" s="1"/>
      <c r="O32" s="69" t="str">
        <f>A28</f>
        <v>Spieler13</v>
      </c>
      <c r="P32" s="69" t="str">
        <f>C27</f>
        <v>Spieler12</v>
      </c>
      <c r="Q32" s="69"/>
      <c r="R32" s="69"/>
      <c r="S32" s="69"/>
      <c r="T32" s="69"/>
      <c r="W32" s="1"/>
      <c r="X32" s="72"/>
    </row>
    <row r="33" spans="1:35" x14ac:dyDescent="0.15">
      <c r="C33" s="63"/>
      <c r="D33" s="1"/>
      <c r="E33" s="1"/>
      <c r="F33" s="1"/>
      <c r="G33" s="1"/>
      <c r="H33" s="1"/>
      <c r="I33" s="1"/>
      <c r="J33" s="1"/>
      <c r="K33" s="1"/>
      <c r="L33" s="1"/>
      <c r="M33" s="1"/>
      <c r="O33" s="69" t="str">
        <f>C29</f>
        <v>Spieler14</v>
      </c>
      <c r="P33" s="69" t="str">
        <f>C26</f>
        <v>Spieler11</v>
      </c>
      <c r="Q33" s="69"/>
      <c r="R33" s="69"/>
      <c r="S33" s="69"/>
      <c r="T33" s="69"/>
      <c r="W33" s="1"/>
      <c r="X33" s="72"/>
    </row>
    <row r="34" spans="1:35" x14ac:dyDescent="0.15">
      <c r="O34" s="69" t="str">
        <f>A27</f>
        <v>Spieler12</v>
      </c>
      <c r="P34" s="69" t="str">
        <f>A29</f>
        <v>Spieler14</v>
      </c>
      <c r="Q34" s="69"/>
      <c r="R34" s="69"/>
      <c r="S34" s="69"/>
      <c r="T34" s="69"/>
    </row>
    <row r="35" spans="1:35" x14ac:dyDescent="0.15">
      <c r="O35" s="69" t="str">
        <f>A26</f>
        <v>Spieler11</v>
      </c>
      <c r="P35" s="69" t="str">
        <f>A30</f>
        <v>Spieler15</v>
      </c>
      <c r="Q35" s="69"/>
      <c r="R35" s="69"/>
      <c r="S35" s="69"/>
      <c r="T35" s="69"/>
    </row>
    <row r="36" spans="1:35" x14ac:dyDescent="0.15">
      <c r="Q36" s="1"/>
      <c r="R36" s="1"/>
      <c r="S36" s="1"/>
      <c r="T36" s="1"/>
    </row>
    <row r="37" spans="1:35" ht="16" x14ac:dyDescent="0.2">
      <c r="A37" s="77" t="s">
        <v>64</v>
      </c>
      <c r="C37" s="63"/>
      <c r="D37" s="1" t="s">
        <v>25</v>
      </c>
      <c r="E37" s="1" t="s">
        <v>26</v>
      </c>
      <c r="F37" s="1" t="s">
        <v>27</v>
      </c>
      <c r="G37" s="1" t="s">
        <v>28</v>
      </c>
      <c r="H37" s="1" t="s">
        <v>29</v>
      </c>
      <c r="I37" s="1" t="s">
        <v>30</v>
      </c>
      <c r="J37" s="1" t="s">
        <v>31</v>
      </c>
      <c r="K37" s="1" t="s">
        <v>32</v>
      </c>
      <c r="L37" s="1"/>
      <c r="M37" s="1"/>
      <c r="O37" s="90" t="s">
        <v>79</v>
      </c>
      <c r="P37" s="90"/>
      <c r="Q37" s="90" t="s">
        <v>74</v>
      </c>
      <c r="R37" s="90"/>
      <c r="S37" s="90" t="s">
        <v>35</v>
      </c>
      <c r="T37" s="90"/>
      <c r="V37" s="78" t="s">
        <v>36</v>
      </c>
      <c r="W37" s="78"/>
      <c r="X37" s="65" t="s">
        <v>37</v>
      </c>
      <c r="Y37" s="88" t="s">
        <v>75</v>
      </c>
      <c r="Z37" s="88"/>
      <c r="AA37" s="88"/>
      <c r="AB37" s="66" t="s">
        <v>39</v>
      </c>
      <c r="AC37" s="88" t="s">
        <v>76</v>
      </c>
      <c r="AD37" s="88"/>
      <c r="AE37" s="88"/>
      <c r="AF37" s="66" t="s">
        <v>39</v>
      </c>
      <c r="AG37" s="88" t="s">
        <v>40</v>
      </c>
      <c r="AH37" s="88"/>
      <c r="AI37" s="88"/>
    </row>
    <row r="38" spans="1:35" ht="16" x14ac:dyDescent="0.2">
      <c r="A38" s="67" t="s">
        <v>71</v>
      </c>
      <c r="B38" s="68">
        <f>IF(A38="","-",_xlfn.RANK.EQ(J38,$J$38:$J$42,0)+_xlfn.RANK.EQ(I38,$I$38:$I$42,0)%+_xlfn.RANK.EQ(F38,$F$38:$F$42,0)%%+ROW()%%%)</f>
        <v>1.010138</v>
      </c>
      <c r="C38" s="63" t="str">
        <f>A38</f>
        <v>Spieler16</v>
      </c>
      <c r="D38" s="1">
        <f>SUM(R40)+SUM(Q42)+SUM(R45)+SUM(Q47)</f>
        <v>0</v>
      </c>
      <c r="E38" s="1">
        <f>SUM(Q40)+SUM(R42)+SUM(Q45)+SUM(R47)</f>
        <v>0</v>
      </c>
      <c r="F38" s="1">
        <f>SUM(D38-E38)</f>
        <v>0</v>
      </c>
      <c r="G38" s="1">
        <f>SUM(T40)+SUM(S42)+SUM(T45)+SUM(S47)</f>
        <v>0</v>
      </c>
      <c r="H38" s="1">
        <f>SUM(S40)+SUM(T42)+SUM(S45)+SUM(T47)</f>
        <v>0</v>
      </c>
      <c r="I38" s="1">
        <f>SUM(G38-H38)</f>
        <v>0</v>
      </c>
      <c r="J38" s="1">
        <f>IF($T$40&gt;$S$40,1,0)+IF($S$42&gt;$T$42,1,0) +IF($T$45&gt;$S$45,1,0)+IF($S$47&gt;$T$47,1,0)</f>
        <v>0</v>
      </c>
      <c r="K38" s="1">
        <f>IF($S$40&gt;$T$40,1,0)+IF($T$42&gt;$S$42,1,0) +IF($S$45&gt;$T$45,1,0)+IF($T$47&gt;$S$47,1,0)</f>
        <v>0</v>
      </c>
      <c r="L38" s="1">
        <f>SUM(J38+K38)</f>
        <v>0</v>
      </c>
      <c r="M38" s="1">
        <f>SMALL($B$38:$B$42,1)</f>
        <v>1.010138</v>
      </c>
      <c r="O38" s="69" t="str">
        <f>A42</f>
        <v>Spieler20</v>
      </c>
      <c r="P38" s="69" t="str">
        <f>A39</f>
        <v>Spieler17</v>
      </c>
      <c r="Q38" s="69"/>
      <c r="R38" s="69"/>
      <c r="S38" s="69"/>
      <c r="T38" s="69"/>
      <c r="V38" s="67">
        <v>1</v>
      </c>
      <c r="W38" s="70" t="str">
        <f>INDEX($C$38:$C$42,MATCH(M38,$B$38:$B$42,0),1)</f>
        <v>Spieler16</v>
      </c>
      <c r="X38" s="65">
        <f>INDEX(L$38:L$42,MATCH(W38,C$38:C$42,0))</f>
        <v>0</v>
      </c>
      <c r="Y38" s="71">
        <f>INDEX(D$38:D$42,MATCH(W38,C$38:C$42,0))</f>
        <v>0</v>
      </c>
      <c r="Z38" s="67" t="s">
        <v>42</v>
      </c>
      <c r="AA38" s="71">
        <f>INDEX(E$38:E$42,MATCH(W38,C$38:C$42,0))</f>
        <v>0</v>
      </c>
      <c r="AB38" s="65">
        <f>INDEX(F$38:F$42,MATCH(W38,C$38:C$42,0))</f>
        <v>0</v>
      </c>
      <c r="AC38" s="71">
        <f>INDEX(G$38:G$42,MATCH(W38,C$38:C$42,0))</f>
        <v>0</v>
      </c>
      <c r="AD38" s="67" t="s">
        <v>42</v>
      </c>
      <c r="AE38" s="71">
        <f>INDEX(H$38:H$42,MATCH(W38,C$38:C$42,0))</f>
        <v>0</v>
      </c>
      <c r="AF38" s="65">
        <f>INDEX(I$38:I$42,MATCH(W38,C$38:C$42,0))</f>
        <v>0</v>
      </c>
      <c r="AG38" s="71">
        <f>INDEX(J$38:J$42,MATCH(W38,C$38:C$42,0))</f>
        <v>0</v>
      </c>
      <c r="AH38" s="67" t="s">
        <v>42</v>
      </c>
      <c r="AI38" s="71">
        <f>INDEX(K$38:K$42,MATCH(W38,C$38:C$42,0))</f>
        <v>0</v>
      </c>
    </row>
    <row r="39" spans="1:35" ht="16" x14ac:dyDescent="0.2">
      <c r="A39" s="67" t="s">
        <v>80</v>
      </c>
      <c r="B39" s="68">
        <f>IF(A39="","-",_xlfn.RANK.EQ(J39,$J$38:$J$42,0)+_xlfn.RANK.EQ(I39,$I$38:$I$42,0)%+_xlfn.RANK.EQ(F39,$F$38:$F$42,0)%%+ROW()%%%)</f>
        <v>1.0101389999999999</v>
      </c>
      <c r="C39" s="63" t="str">
        <f>A39</f>
        <v>Spieler17</v>
      </c>
      <c r="D39" s="1">
        <f>SUM(R38)+SUM(Q40)+SUM(R44)+SUM(Q46)</f>
        <v>0</v>
      </c>
      <c r="E39" s="1">
        <f>SUM(Q38)+SUM(R40)+SUM(Q44)+SUM(R46)</f>
        <v>0</v>
      </c>
      <c r="F39" s="1">
        <f>SUM(D39-E39)</f>
        <v>0</v>
      </c>
      <c r="G39" s="1">
        <f>SUM(T38)+SUM(S40)+SUM(T44)+SUM(S46)</f>
        <v>0</v>
      </c>
      <c r="H39" s="1">
        <f>SUM(S38)+SUM(T40)+SUM(S44)+SUM(T46)</f>
        <v>0</v>
      </c>
      <c r="I39" s="1">
        <f>SUM(G39-H39)</f>
        <v>0</v>
      </c>
      <c r="J39" s="1">
        <f>IF($T$38&gt;$S$38,1,0)+IF($S$40&gt;$T$40,1,0) +IF($T$44&gt;$S$44,1,0)+IF($S$46&gt;$T$46,1,0)</f>
        <v>0</v>
      </c>
      <c r="K39" s="1">
        <f>IF($S$38&gt;$T$38,1,0)+IF($T$40&gt;$S$40,1,0) +IF($S$44&gt;$T$44,1,0)+IF($T$46&gt;$S$46,1,0)</f>
        <v>0</v>
      </c>
      <c r="L39" s="1">
        <f>SUM(J39+K39)</f>
        <v>0</v>
      </c>
      <c r="M39" s="1">
        <f>SMALL($B$38:$B$42,2)</f>
        <v>1.0101389999999999</v>
      </c>
      <c r="O39" s="69" t="str">
        <f>A41</f>
        <v>Spieler19</v>
      </c>
      <c r="P39" s="69" t="str">
        <f>A40</f>
        <v>Spieler18</v>
      </c>
      <c r="Q39" s="69"/>
      <c r="R39" s="69"/>
      <c r="S39" s="69"/>
      <c r="T39" s="69"/>
      <c r="V39" s="67">
        <v>2</v>
      </c>
      <c r="W39" s="70" t="str">
        <f>INDEX($C$38:$C$42,MATCH(M39,$B$38:$B$42,0),1)</f>
        <v>Spieler17</v>
      </c>
      <c r="X39" s="65">
        <f>INDEX(L$38:L$42,MATCH(W39,C$38:C$42,0))</f>
        <v>0</v>
      </c>
      <c r="Y39" s="71">
        <f>INDEX(D$38:D$42,MATCH(W39,C$38:C$42,0))</f>
        <v>0</v>
      </c>
      <c r="Z39" s="67" t="s">
        <v>42</v>
      </c>
      <c r="AA39" s="71">
        <f>INDEX(E$38:E$42,MATCH(W39,C$38:C$42,0))</f>
        <v>0</v>
      </c>
      <c r="AB39" s="65">
        <f>INDEX(F$38:F$42,MATCH(W39,C$38:C$42,0))</f>
        <v>0</v>
      </c>
      <c r="AC39" s="71">
        <f>INDEX(G$38:G$42,MATCH(W39,C$38:C$42,0))</f>
        <v>0</v>
      </c>
      <c r="AD39" s="67" t="s">
        <v>42</v>
      </c>
      <c r="AE39" s="71">
        <f>INDEX(H$38:H$42,MATCH(W39,C$38:C$42,0))</f>
        <v>0</v>
      </c>
      <c r="AF39" s="65">
        <f>INDEX(I$38:I$42,MATCH(W39,C$38:C$42,0))</f>
        <v>0</v>
      </c>
      <c r="AG39" s="71">
        <f>INDEX(J$38:J$42,MATCH(W39,C$38:C$42,0))</f>
        <v>0</v>
      </c>
      <c r="AH39" s="67" t="s">
        <v>42</v>
      </c>
      <c r="AI39" s="71">
        <f>INDEX(K$38:K$42,MATCH(W39,C$38:C$42,0))</f>
        <v>0</v>
      </c>
    </row>
    <row r="40" spans="1:35" ht="16" x14ac:dyDescent="0.2">
      <c r="A40" s="67" t="s">
        <v>81</v>
      </c>
      <c r="B40" s="68">
        <f>IF(A40="","-",_xlfn.RANK.EQ(J40,$J$38:$J$42,0)+_xlfn.RANK.EQ(I40,$I$38:$I$42,0)%+_xlfn.RANK.EQ(F40,$F$38:$F$42,0)%%+ROW()%%%)</f>
        <v>1.01014</v>
      </c>
      <c r="C40" s="63" t="str">
        <f>A40</f>
        <v>Spieler18</v>
      </c>
      <c r="D40" s="1">
        <f>SUM(R39)+SUM(Q41)+SUM(R42)+SUM(Q44)</f>
        <v>0</v>
      </c>
      <c r="E40" s="1">
        <f>SUM(Q39)+SUM(R41)+SUM(Q42)+SUM(R44)</f>
        <v>0</v>
      </c>
      <c r="F40" s="1">
        <f>SUM(D40-E40)</f>
        <v>0</v>
      </c>
      <c r="G40" s="1">
        <f>SUM(T39)+SUM(S41)+SUM(T42)+SUM(S44)</f>
        <v>0</v>
      </c>
      <c r="H40" s="1">
        <f>SUM(S39)+SUM(T41)+SUM(S42)+SUM(T44)</f>
        <v>0</v>
      </c>
      <c r="I40" s="1">
        <f>SUM(G40-H40)</f>
        <v>0</v>
      </c>
      <c r="J40" s="1">
        <f>IF($T$39&gt;$S$39,1,0)+IF($S$41&gt;$T$41,1,0) +IF($T$42&gt;$S$42,1,0)+IF($S$44&gt;$T$44,1,0)</f>
        <v>0</v>
      </c>
      <c r="K40" s="1">
        <f>IF($S$39&gt;$T$39,1,0)+IF($T$41&gt;$S$41,1,0) +IF($S$42&gt;$T$42,1,0)+IF($T$44&gt;$S$44,1,0)</f>
        <v>0</v>
      </c>
      <c r="L40" s="1">
        <f>SUM(J40+K40)</f>
        <v>0</v>
      </c>
      <c r="M40" s="1">
        <f>SMALL($B$38:$B$42,3)</f>
        <v>1.01014</v>
      </c>
      <c r="O40" s="69" t="str">
        <f>A39</f>
        <v>Spieler17</v>
      </c>
      <c r="P40" s="69" t="str">
        <f>A38</f>
        <v>Spieler16</v>
      </c>
      <c r="Q40" s="69"/>
      <c r="R40" s="69"/>
      <c r="S40" s="69"/>
      <c r="T40" s="69"/>
      <c r="V40" s="67">
        <v>3</v>
      </c>
      <c r="W40" s="70" t="str">
        <f>INDEX($C$38:$C$42,MATCH(M40,$B$38:$B$42,0),1)</f>
        <v>Spieler18</v>
      </c>
      <c r="X40" s="65">
        <f>INDEX(L$38:L$42,MATCH(W40,C$38:C$42,0))</f>
        <v>0</v>
      </c>
      <c r="Y40" s="71">
        <f>INDEX(D$38:D$42,MATCH(W40,C$38:C$42,0))</f>
        <v>0</v>
      </c>
      <c r="Z40" s="67" t="s">
        <v>42</v>
      </c>
      <c r="AA40" s="71">
        <f>INDEX(E$38:E$42,MATCH(W40,C$38:C$42,0))</f>
        <v>0</v>
      </c>
      <c r="AB40" s="65">
        <f>INDEX(F$38:F$42,MATCH(W40,C$38:C$42,0))</f>
        <v>0</v>
      </c>
      <c r="AC40" s="71">
        <f>INDEX(G$38:G$42,MATCH(W40,C$38:C$42,0))</f>
        <v>0</v>
      </c>
      <c r="AD40" s="67" t="s">
        <v>42</v>
      </c>
      <c r="AE40" s="71">
        <f>INDEX(H$38:H$42,MATCH(W40,C$38:C$42,0))</f>
        <v>0</v>
      </c>
      <c r="AF40" s="65">
        <f>INDEX(I$38:I$42,MATCH(W40,C$38:C$42,0))</f>
        <v>0</v>
      </c>
      <c r="AG40" s="71">
        <f>INDEX(J$38:J$42,MATCH(W40,C$38:C$42,0))</f>
        <v>0</v>
      </c>
      <c r="AH40" s="67" t="s">
        <v>42</v>
      </c>
      <c r="AI40" s="71">
        <f>INDEX(K$38:K$42,MATCH(W40,C$38:C$42,0))</f>
        <v>0</v>
      </c>
    </row>
    <row r="41" spans="1:35" ht="16" x14ac:dyDescent="0.2">
      <c r="A41" s="67" t="s">
        <v>82</v>
      </c>
      <c r="B41" s="68">
        <f>IF(A41="","-",_xlfn.RANK.EQ(J41,$J$38:$J$42,0)+_xlfn.RANK.EQ(I41,$I$38:$I$42,0)%+_xlfn.RANK.EQ(F41,$F$38:$F$42,0)%%+ROW()%%%)</f>
        <v>1.010141</v>
      </c>
      <c r="C41" s="63" t="str">
        <f>A41</f>
        <v>Spieler19</v>
      </c>
      <c r="D41" s="1">
        <f>SUM(Q39)+SUM(R43)+SUM(Q45)+SUM(R46)</f>
        <v>0</v>
      </c>
      <c r="E41" s="1">
        <f>SUM(R39)+SUM(Q43)+SUM(R45)+SUM(Q46)</f>
        <v>0</v>
      </c>
      <c r="F41" s="1">
        <f>SUM(D41-E41)</f>
        <v>0</v>
      </c>
      <c r="G41" s="1">
        <f>SUM(S39)+SUM(T43)+SUM(S45)+SUM(T46)</f>
        <v>0</v>
      </c>
      <c r="H41" s="1">
        <f>SUM(T39)+SUM(S43)+SUM(T45)+SUM(S46)</f>
        <v>0</v>
      </c>
      <c r="I41" s="1">
        <f>SUM(G41-H41)</f>
        <v>0</v>
      </c>
      <c r="J41" s="1">
        <f>IF($S$39&gt;$T$39,1,0)+IF($T$43&gt;$S$43,1,0) +IF($S$45&gt;$T$45,1,0)+IF($T$46&gt;$S$46,1,0)</f>
        <v>0</v>
      </c>
      <c r="K41" s="1">
        <f>IF($T$39&gt;$S$39,1,0)+IF($S$43&gt;$T$43,1,0) +IF($T$45&gt;$S$45,1,0)+IF($S$46&gt;$T$46,1,0)</f>
        <v>0</v>
      </c>
      <c r="L41" s="1">
        <f>SUM(J41+K41)</f>
        <v>0</v>
      </c>
      <c r="M41" s="1">
        <f>SMALL($B$38:$B$42,4)</f>
        <v>1.010141</v>
      </c>
      <c r="O41" s="69" t="str">
        <f>A40</f>
        <v>Spieler18</v>
      </c>
      <c r="P41" s="69" t="str">
        <f>A42</f>
        <v>Spieler20</v>
      </c>
      <c r="Q41" s="69"/>
      <c r="R41" s="69"/>
      <c r="S41" s="69"/>
      <c r="T41" s="69"/>
      <c r="V41" s="67">
        <v>4</v>
      </c>
      <c r="W41" s="70" t="str">
        <f>INDEX($C$38:$C$42,MATCH(M41,$B$38:$B$42,0),1)</f>
        <v>Spieler19</v>
      </c>
      <c r="X41" s="65">
        <f>INDEX(L$38:L$42,MATCH(W41,C$38:C$42,0))</f>
        <v>0</v>
      </c>
      <c r="Y41" s="71">
        <f>INDEX(D$38:D$42,MATCH(W41,C$38:C$42,0))</f>
        <v>0</v>
      </c>
      <c r="Z41" s="67" t="s">
        <v>42</v>
      </c>
      <c r="AA41" s="71">
        <f>INDEX(E$38:E$42,MATCH(W41,C$38:C$42,0))</f>
        <v>0</v>
      </c>
      <c r="AB41" s="65">
        <f>INDEX(F$38:F$42,MATCH(W41,C$38:C$42,0))</f>
        <v>0</v>
      </c>
      <c r="AC41" s="71">
        <f>INDEX(G$38:G$42,MATCH(W41,C$38:C$42,0))</f>
        <v>0</v>
      </c>
      <c r="AD41" s="67" t="s">
        <v>42</v>
      </c>
      <c r="AE41" s="71">
        <f>INDEX(H$38:H$42,MATCH(W41,C$38:C$42,0))</f>
        <v>0</v>
      </c>
      <c r="AF41" s="65">
        <f>INDEX(I$38:I$42,MATCH(W41,C$38:C$42,0))</f>
        <v>0</v>
      </c>
      <c r="AG41" s="71">
        <f>INDEX(J$38:J$42,MATCH(W41,C$38:C$42,0))</f>
        <v>0</v>
      </c>
      <c r="AH41" s="67" t="s">
        <v>42</v>
      </c>
      <c r="AI41" s="71">
        <f>INDEX(K$38:K$42,MATCH(W41,C$38:C$42,0))</f>
        <v>0</v>
      </c>
    </row>
    <row r="42" spans="1:35" ht="16" x14ac:dyDescent="0.2">
      <c r="A42" s="67" t="s">
        <v>83</v>
      </c>
      <c r="B42" s="68">
        <f>IF(A42="","-",_xlfn.RANK.EQ(J42,$J$38:$J$42,0)+_xlfn.RANK.EQ(I42,$I$38:$I$42,0)%+_xlfn.RANK.EQ(F42,$F$38:$F$42,0)%%+ROW()%%%)</f>
        <v>1.0101420000000001</v>
      </c>
      <c r="C42" s="63" t="str">
        <f>A42</f>
        <v>Spieler20</v>
      </c>
      <c r="D42" s="1">
        <f>SUM(Q38)+SUM(R41)+SUM(Q43)+SUM(R47)</f>
        <v>0</v>
      </c>
      <c r="E42" s="1">
        <f>SUM(R38)+SUM(Q41)+SUM(R43)+SUM(Q47)</f>
        <v>0</v>
      </c>
      <c r="F42" s="1">
        <f>SUM(D42-E42)</f>
        <v>0</v>
      </c>
      <c r="G42" s="1">
        <f>SUM(S38)+SUM(T41)+SUM(S43)+SUM(T47)</f>
        <v>0</v>
      </c>
      <c r="H42" s="1">
        <f>SUM(T38)+SUM(S41)+SUM(T43)+SUM(S47)</f>
        <v>0</v>
      </c>
      <c r="I42" s="1">
        <f>SUM(G42-H42)</f>
        <v>0</v>
      </c>
      <c r="J42" s="1">
        <f>IF($S$38&gt;$T$38,1,0)+IF($T$41&gt;$S$41,1,0) +IF($S$43&gt;$T$43,1,0)+IF($T$47&gt;$S$47,1,0)</f>
        <v>0</v>
      </c>
      <c r="K42" s="1">
        <f>IF($T$38&gt;$S$38,1,0)+IF($S$41&gt;$T$41,1,0) +IF($T$43&gt;$S$43,1,0)+IF($S$47&gt;$T$47,1,0)</f>
        <v>0</v>
      </c>
      <c r="L42" s="1">
        <f>SUM(J42+K42)</f>
        <v>0</v>
      </c>
      <c r="M42" s="1">
        <f>SMALL($B$38:$B$42,5)</f>
        <v>1.0101420000000001</v>
      </c>
      <c r="O42" s="69" t="str">
        <f>A38</f>
        <v>Spieler16</v>
      </c>
      <c r="P42" s="69" t="str">
        <f>A40</f>
        <v>Spieler18</v>
      </c>
      <c r="Q42" s="69"/>
      <c r="R42" s="69"/>
      <c r="S42" s="69"/>
      <c r="T42" s="69"/>
      <c r="V42" s="67">
        <v>5</v>
      </c>
      <c r="W42" s="70" t="str">
        <f>INDEX($C$38:$C$42,MATCH(M42,$B$38:$B$42,0),1)</f>
        <v>Spieler20</v>
      </c>
      <c r="X42" s="65">
        <f>INDEX(L$38:L$42,MATCH(W42,C$38:C$42,0))</f>
        <v>0</v>
      </c>
      <c r="Y42" s="71">
        <f>INDEX(D$38:D$42,MATCH(W42,C$38:C$42,0))</f>
        <v>0</v>
      </c>
      <c r="Z42" s="67" t="s">
        <v>42</v>
      </c>
      <c r="AA42" s="71">
        <f>INDEX(E$38:E$42,MATCH(W42,C$38:C$42,0))</f>
        <v>0</v>
      </c>
      <c r="AB42" s="65">
        <f>INDEX(F$38:F$42,MATCH(W42,C$38:C$42,0))</f>
        <v>0</v>
      </c>
      <c r="AC42" s="71">
        <f>INDEX(G$38:G$42,MATCH(W42,C$38:C$42,0))</f>
        <v>0</v>
      </c>
      <c r="AD42" s="67" t="s">
        <v>42</v>
      </c>
      <c r="AE42" s="71">
        <f>INDEX(H$38:H$42,MATCH(W42,C$38:C$42,0))</f>
        <v>0</v>
      </c>
      <c r="AF42" s="65">
        <f>INDEX(I$38:I$42,MATCH(W42,C$38:C$42,0))</f>
        <v>0</v>
      </c>
      <c r="AG42" s="71">
        <f>INDEX(J$38:J$42,MATCH(W42,C$38:C$42,0))</f>
        <v>0</v>
      </c>
      <c r="AH42" s="67" t="s">
        <v>42</v>
      </c>
      <c r="AI42" s="71">
        <f>INDEX(K$38:K$42,MATCH(W42,C$38:C$42,0))</f>
        <v>0</v>
      </c>
    </row>
    <row r="43" spans="1:35" x14ac:dyDescent="0.15">
      <c r="C43" s="63"/>
      <c r="D43" s="1"/>
      <c r="E43" s="1"/>
      <c r="F43" s="1"/>
      <c r="G43" s="1"/>
      <c r="H43" s="1"/>
      <c r="I43" s="1"/>
      <c r="J43" s="1"/>
      <c r="K43" s="1"/>
      <c r="L43" s="1"/>
      <c r="M43" s="1"/>
      <c r="O43" s="69" t="str">
        <f>A42</f>
        <v>Spieler20</v>
      </c>
      <c r="P43" s="69" t="str">
        <f>A41</f>
        <v>Spieler19</v>
      </c>
      <c r="Q43" s="69"/>
      <c r="R43" s="69"/>
      <c r="S43" s="69"/>
      <c r="T43" s="69"/>
      <c r="W43" s="1"/>
      <c r="X43" s="72"/>
    </row>
    <row r="44" spans="1:35" x14ac:dyDescent="0.15">
      <c r="C44" s="63"/>
      <c r="D44" s="1"/>
      <c r="E44" s="1"/>
      <c r="F44" s="1"/>
      <c r="G44" s="1"/>
      <c r="H44" s="1"/>
      <c r="I44" s="1"/>
      <c r="J44" s="1"/>
      <c r="K44" s="1"/>
      <c r="L44" s="1"/>
      <c r="M44" s="1"/>
      <c r="O44" s="69" t="str">
        <f>A40</f>
        <v>Spieler18</v>
      </c>
      <c r="P44" s="69" t="str">
        <f>C39</f>
        <v>Spieler17</v>
      </c>
      <c r="Q44" s="69"/>
      <c r="R44" s="69"/>
      <c r="S44" s="69"/>
      <c r="T44" s="69"/>
      <c r="W44" s="1"/>
      <c r="X44" s="72"/>
    </row>
    <row r="45" spans="1:35" x14ac:dyDescent="0.15">
      <c r="C45" s="63"/>
      <c r="D45" s="1"/>
      <c r="E45" s="1"/>
      <c r="F45" s="1"/>
      <c r="G45" s="1"/>
      <c r="H45" s="1"/>
      <c r="I45" s="1"/>
      <c r="J45" s="1"/>
      <c r="K45" s="1"/>
      <c r="L45" s="1"/>
      <c r="M45" s="1"/>
      <c r="O45" s="69" t="str">
        <f>C41</f>
        <v>Spieler19</v>
      </c>
      <c r="P45" s="69" t="str">
        <f>C38</f>
        <v>Spieler16</v>
      </c>
      <c r="Q45" s="69"/>
      <c r="R45" s="69"/>
      <c r="S45" s="69"/>
      <c r="T45" s="69"/>
      <c r="W45" s="1"/>
      <c r="X45" s="72"/>
    </row>
    <row r="46" spans="1:35" x14ac:dyDescent="0.15">
      <c r="O46" s="69" t="str">
        <f>A39</f>
        <v>Spieler17</v>
      </c>
      <c r="P46" s="69" t="str">
        <f>A41</f>
        <v>Spieler19</v>
      </c>
      <c r="Q46" s="69"/>
      <c r="R46" s="69"/>
      <c r="S46" s="69"/>
      <c r="T46" s="69"/>
    </row>
    <row r="47" spans="1:35" x14ac:dyDescent="0.15">
      <c r="O47" s="69" t="str">
        <f>A38</f>
        <v>Spieler16</v>
      </c>
      <c r="P47" s="69" t="str">
        <f>A42</f>
        <v>Spieler20</v>
      </c>
      <c r="Q47" s="69"/>
      <c r="R47" s="69"/>
      <c r="S47" s="69"/>
      <c r="T47" s="69"/>
    </row>
    <row r="48" spans="1:35" x14ac:dyDescent="0.15">
      <c r="Q48" s="1"/>
      <c r="R48" s="1"/>
      <c r="S48" s="1"/>
      <c r="T48" s="1"/>
    </row>
  </sheetData>
  <mergeCells count="24">
    <mergeCell ref="AG37:AI37"/>
    <mergeCell ref="O25:P25"/>
    <mergeCell ref="Q25:R25"/>
    <mergeCell ref="S25:T25"/>
    <mergeCell ref="Y25:AA25"/>
    <mergeCell ref="AC25:AE25"/>
    <mergeCell ref="AG25:AI25"/>
    <mergeCell ref="O37:P37"/>
    <mergeCell ref="Q37:R37"/>
    <mergeCell ref="S37:T37"/>
    <mergeCell ref="Y37:AA37"/>
    <mergeCell ref="AC37:AE37"/>
    <mergeCell ref="AG13:AI13"/>
    <mergeCell ref="O1:P1"/>
    <mergeCell ref="Q1:R1"/>
    <mergeCell ref="S1:T1"/>
    <mergeCell ref="Y1:AA1"/>
    <mergeCell ref="AC1:AE1"/>
    <mergeCell ref="AG1:AI1"/>
    <mergeCell ref="O13:P13"/>
    <mergeCell ref="Q13:R13"/>
    <mergeCell ref="S13:T13"/>
    <mergeCell ref="Y13:AA13"/>
    <mergeCell ref="AC13:AE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8Spieler</vt:lpstr>
      <vt:lpstr>16Spieler</vt:lpstr>
      <vt:lpstr>32Spieler</vt:lpstr>
      <vt:lpstr>64Spieler</vt:lpstr>
      <vt:lpstr>4er Gruppenspiel</vt:lpstr>
      <vt:lpstr>5er Gruppenspiel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Meyer</cp:lastModifiedBy>
  <dcterms:created xsi:type="dcterms:W3CDTF">2026-04-03T10:18:36Z</dcterms:created>
  <dcterms:modified xsi:type="dcterms:W3CDTF">2026-04-04T13:55:01Z</dcterms:modified>
</cp:coreProperties>
</file>